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0" windowWidth="11355" windowHeight="11760" tabRatio="912" activeTab="0"/>
  </bookViews>
  <sheets>
    <sheet name="Kopizm. apr.1" sheetId="1" r:id="rId1"/>
    <sheet name="Visp. būvd." sheetId="2" r:id="rId2"/>
  </sheets>
  <definedNames>
    <definedName name="_xlnm.Print_Area" localSheetId="0">'Kopizm. apr.1'!$A$1:$H$49</definedName>
    <definedName name="_xlnm.Print_Area" localSheetId="1">'Visp. būvd.'!$A$1:$P$132</definedName>
    <definedName name="_xlnm.Print_Titles" localSheetId="0">'Kopizm. apr.1'!$15:$19</definedName>
    <definedName name="_xlnm.Print_Titles" localSheetId="1">'Visp. būvd.'!$12:$16</definedName>
  </definedNames>
  <calcPr fullCalcOnLoad="1"/>
</workbook>
</file>

<file path=xl/sharedStrings.xml><?xml version="1.0" encoding="utf-8"?>
<sst xmlns="http://schemas.openxmlformats.org/spreadsheetml/2006/main" count="380" uniqueCount="206">
  <si>
    <t>kopā ar PVN:</t>
  </si>
  <si>
    <t>Nr.1</t>
  </si>
  <si>
    <t>Tāme sastādīta:</t>
  </si>
  <si>
    <t>m</t>
  </si>
  <si>
    <t>Ls</t>
  </si>
  <si>
    <t>m3</t>
  </si>
  <si>
    <t>m2</t>
  </si>
  <si>
    <t>N.</t>
  </si>
  <si>
    <t>Mēra</t>
  </si>
  <si>
    <t>Dau -</t>
  </si>
  <si>
    <t>izmaksa</t>
  </si>
  <si>
    <t xml:space="preserve">Kopējā </t>
  </si>
  <si>
    <t>p.</t>
  </si>
  <si>
    <t>vienība</t>
  </si>
  <si>
    <t>dzums</t>
  </si>
  <si>
    <t>Mate-</t>
  </si>
  <si>
    <t>Darba</t>
  </si>
  <si>
    <t>k.</t>
  </si>
  <si>
    <t>KOPĀ:</t>
  </si>
  <si>
    <t>gab</t>
  </si>
  <si>
    <t>KOPĀ TIEŠĀS IZMAKSAS:</t>
  </si>
  <si>
    <t>Darba nosaukums</t>
  </si>
  <si>
    <t>Vienības izmaksas</t>
  </si>
  <si>
    <t xml:space="preserve">Laika </t>
  </si>
  <si>
    <t>apm.lik-</t>
  </si>
  <si>
    <t xml:space="preserve">Darba </t>
  </si>
  <si>
    <t>Meha-</t>
  </si>
  <si>
    <t>Darb-</t>
  </si>
  <si>
    <t>riāli,</t>
  </si>
  <si>
    <t>alga,</t>
  </si>
  <si>
    <t>nismi,</t>
  </si>
  <si>
    <t>Kopā,</t>
  </si>
  <si>
    <t>norma,</t>
  </si>
  <si>
    <t>ietilpība,</t>
  </si>
  <si>
    <t>Kods</t>
  </si>
  <si>
    <t>Sastādīja</t>
  </si>
  <si>
    <t>(paraksts un tā atšifrējums,datums)</t>
  </si>
  <si>
    <t>Pārbaudīja</t>
  </si>
  <si>
    <t>Sertifikāta Nr.</t>
  </si>
  <si>
    <t>c/h</t>
  </si>
  <si>
    <t>me,Ls/h</t>
  </si>
  <si>
    <t>Tāme sastādīta</t>
  </si>
  <si>
    <t>PAVISAM KOPĀ</t>
  </si>
  <si>
    <t>Par kopējo summu,Ls</t>
  </si>
  <si>
    <t>Kopējā darbietilpība, c/h</t>
  </si>
  <si>
    <t>Nr.</t>
  </si>
  <si>
    <t>Kods,</t>
  </si>
  <si>
    <t>Tāmes</t>
  </si>
  <si>
    <t>Tai skaitā</t>
  </si>
  <si>
    <t>Darba veids vai konstruktīvā</t>
  </si>
  <si>
    <t xml:space="preserve">darba </t>
  </si>
  <si>
    <t>materiāli</t>
  </si>
  <si>
    <t>mehā-</t>
  </si>
  <si>
    <t>elementa nosaukums</t>
  </si>
  <si>
    <t>alga</t>
  </si>
  <si>
    <t>nismi</t>
  </si>
  <si>
    <t>ietilpība</t>
  </si>
  <si>
    <t>(c/h)</t>
  </si>
  <si>
    <t>Darba devēja sociālais nodoklis 24.09%</t>
  </si>
  <si>
    <t>Pavisam kopā</t>
  </si>
  <si>
    <t>Kopsavilkuma aprēķins pa darbu vai konstruktīvo elementu veidiem</t>
  </si>
  <si>
    <t>kg</t>
  </si>
  <si>
    <t>(Darba veids vai konstruktīvā elementa nosaukums)</t>
  </si>
  <si>
    <t>Būves nosaukums:</t>
  </si>
  <si>
    <t>Objekta nosaukums :</t>
  </si>
  <si>
    <t>Objekta adrese:</t>
  </si>
  <si>
    <t xml:space="preserve">Pasūtījuma Nr.: </t>
  </si>
  <si>
    <t>Sastādīta</t>
  </si>
  <si>
    <t>gada</t>
  </si>
  <si>
    <t>gada tirgus cenās, pamatojoties uz</t>
  </si>
  <si>
    <t>daļas rasējumiem</t>
  </si>
  <si>
    <t>Tāmes izmaksas</t>
  </si>
  <si>
    <t xml:space="preserve">Vispārējie celtniecības un iekšējie speciālie darbi </t>
  </si>
  <si>
    <t>l</t>
  </si>
  <si>
    <t>2010.</t>
  </si>
  <si>
    <t>Palīgmateriāli 1%</t>
  </si>
  <si>
    <t>Materiālu transports 2%</t>
  </si>
  <si>
    <t>1-1,1</t>
  </si>
  <si>
    <t>1-1,2</t>
  </si>
  <si>
    <t>1-1,3</t>
  </si>
  <si>
    <t>1-1,4</t>
  </si>
  <si>
    <t>1-1,5</t>
  </si>
  <si>
    <t>Līg.cena</t>
  </si>
  <si>
    <t>Lokālā tāme Nr.1-1</t>
  </si>
  <si>
    <t>kopā:</t>
  </si>
  <si>
    <t>Vispārējie celtniecības darbi</t>
  </si>
  <si>
    <t xml:space="preserve">Knauf Tiefengrund LF </t>
  </si>
  <si>
    <t xml:space="preserve">Sienu gruntēšana ar lateksa ūdens bāzes gruntskrāsu Scotte Grund </t>
  </si>
  <si>
    <t xml:space="preserve">Sienu krāsošana ar tonētu lateksa bāzes krāsu Beckerplast  (2 kārtās) </t>
  </si>
  <si>
    <t>kompl.</t>
  </si>
  <si>
    <t>Inženierkomunikācijas</t>
  </si>
  <si>
    <t xml:space="preserve">     Virsizdevumi 7%</t>
  </si>
  <si>
    <t xml:space="preserve">                Peļņa  5%</t>
  </si>
  <si>
    <t>5,1</t>
  </si>
  <si>
    <t>4,1</t>
  </si>
  <si>
    <t>4,2</t>
  </si>
  <si>
    <t>4,5</t>
  </si>
  <si>
    <t xml:space="preserve">Nr. </t>
  </si>
  <si>
    <t>Demontāžas darbi</t>
  </si>
  <si>
    <t>Demontēt esošās durvis</t>
  </si>
  <si>
    <t>BETONGRUNTS zemapmetuma grunts (Vincent)</t>
  </si>
  <si>
    <t>Sakret CLP - Apmetuma java</t>
  </si>
  <si>
    <t>Līdzināt,špaktelēt iekšsienas ar Vetonit VH</t>
  </si>
  <si>
    <t>Vetonit VH</t>
  </si>
  <si>
    <t>Griestu apdare</t>
  </si>
  <si>
    <t>Līdzināt,špaktelēt griestus ar Vetonit VH</t>
  </si>
  <si>
    <t xml:space="preserve">Griestu gruntēšana ar lateksa ūdens bāzes gruntskrāsu Scotte Grund </t>
  </si>
  <si>
    <t>Durvis</t>
  </si>
  <si>
    <t>slīppapīrs</t>
  </si>
  <si>
    <t xml:space="preserve">Griestu krāsošana ar lateksa bāzes krāsu Beckers SCOTTE 3 (2 kārtās) </t>
  </si>
  <si>
    <t>AR</t>
  </si>
  <si>
    <t>2011.</t>
  </si>
  <si>
    <t>martā</t>
  </si>
  <si>
    <t>Demontēt esošās ķieģeļu sienas zem logiem</t>
  </si>
  <si>
    <t>Demontēt esošās ķieģeļu starpsienas</t>
  </si>
  <si>
    <t>Demontēt esošos logus</t>
  </si>
  <si>
    <t>Demontēt esošās OSB starpsienas</t>
  </si>
  <si>
    <t>Demontēt esošo grīdas segumu 1.stāvā</t>
  </si>
  <si>
    <t>Demontēt esošo ventilāciju</t>
  </si>
  <si>
    <t>Iznest būvgružus un iekraut būvgružu konteinerā</t>
  </si>
  <si>
    <t>Izvest būvgružus uz utilizācijas vietu</t>
  </si>
  <si>
    <t>Sienu apdare</t>
  </si>
  <si>
    <t>Apmetums</t>
  </si>
  <si>
    <t>Flīzēt sienas ar keramikas flīzēm 1,5m augstumā no grīdas</t>
  </si>
  <si>
    <t>keramikas flīzes 20x25</t>
  </si>
  <si>
    <t xml:space="preserve"> Sakret FK flīžu līme</t>
  </si>
  <si>
    <t>Ceresit šuves pildviela</t>
  </si>
  <si>
    <t>palīgmateriāli</t>
  </si>
  <si>
    <t>3,1</t>
  </si>
  <si>
    <t>3,2</t>
  </si>
  <si>
    <t>3,3</t>
  </si>
  <si>
    <t>Grīdu apdare</t>
  </si>
  <si>
    <t>Vetonit 3000</t>
  </si>
  <si>
    <t>Līdzināt grīdas ar pašizlīdzinošo masu līdz 5mm</t>
  </si>
  <si>
    <t>Grunts grīdām MD 16</t>
  </si>
  <si>
    <t>Ieklāt laminātu grīdās 33.klase</t>
  </si>
  <si>
    <t>apakšklājs</t>
  </si>
  <si>
    <t>Ozols classic 3-joslu</t>
  </si>
  <si>
    <t xml:space="preserve">Flīzēt grīdas ar akmensmasas flīzēm </t>
  </si>
  <si>
    <t>akmensmasas flīzes 30x30</t>
  </si>
  <si>
    <t>4,4</t>
  </si>
  <si>
    <t>Ierīkot finierētas,lakotas MDF grīdlīstes</t>
  </si>
  <si>
    <t>t.m.</t>
  </si>
  <si>
    <t xml:space="preserve">Flīzēt kājlīstes ar akmensmasas flīzēm </t>
  </si>
  <si>
    <t>Iekšdurvis  1000x2100 ar labo vērtni D1; EI30</t>
  </si>
  <si>
    <t>Iekšdurvis 1000x2100 ar kreiso vērtni D2; EI30</t>
  </si>
  <si>
    <t>Bīdāmās durvis 2400x 2200 (demontētās)</t>
  </si>
  <si>
    <t>Iekšdurvis 900x2100 ar kreiso vērtni D4</t>
  </si>
  <si>
    <t>Logi</t>
  </si>
  <si>
    <t>6,1</t>
  </si>
  <si>
    <t>6,2</t>
  </si>
  <si>
    <t>6,3</t>
  </si>
  <si>
    <t>6,4</t>
  </si>
  <si>
    <t>5,2</t>
  </si>
  <si>
    <t>5,3</t>
  </si>
  <si>
    <t>5,4</t>
  </si>
  <si>
    <t>5,5</t>
  </si>
  <si>
    <t>Ierīkot PVC logus L1 3800x2700 (ar bīdāmiem posmiem)</t>
  </si>
  <si>
    <t>Ierīkot PVC logus L2 3550x1200</t>
  </si>
  <si>
    <t>Elektromontāžas darbi</t>
  </si>
  <si>
    <t>7,1</t>
  </si>
  <si>
    <t xml:space="preserve">Izbūvēt jaunu elektrības apgādi un apgaismojumu </t>
  </si>
  <si>
    <t>Apkures pārbūve</t>
  </si>
  <si>
    <t>8,1</t>
  </si>
  <si>
    <t>9,1</t>
  </si>
  <si>
    <t>Pārbūvēt apkuri izmantojot (esošos radiatorus, caurules -jaunas)</t>
  </si>
  <si>
    <t>Vēdināšanas izbūve</t>
  </si>
  <si>
    <t>Ierīkot jaunu gaisa nosūci un pieplūdi</t>
  </si>
  <si>
    <t>Ierīkot iekšējās palodzes</t>
  </si>
  <si>
    <t>Ierīkot ārējās palodzes un lāseņus</t>
  </si>
  <si>
    <t>2,1</t>
  </si>
  <si>
    <t>Mūrēt jaunu ķieģeļu starpsienu b=12mm</t>
  </si>
  <si>
    <t>Caurumotie celtniecības ķieģeļi, dzelteni, LODE</t>
  </si>
  <si>
    <t xml:space="preserve">SAKRET ZM </t>
  </si>
  <si>
    <t>Līg. c.</t>
  </si>
  <si>
    <t>Amortizējošā lenta  vienpus., pašlīm. 70 mm</t>
  </si>
  <si>
    <t>Dībelis  6/40 = 100 gb./Paka</t>
  </si>
  <si>
    <t>100 gb.</t>
  </si>
  <si>
    <t>Lafarge GKB plāksnes  12,5 mm 1200 x 2600</t>
  </si>
  <si>
    <t>Skrūves, smalka vītne TN 3,5 x 25 mm =1000 gb./Paka</t>
  </si>
  <si>
    <t>1000 gb</t>
  </si>
  <si>
    <t>Skrūves, smalka vītne TN 3,5 x 35 mm =1000 gb./Paka</t>
  </si>
  <si>
    <t>Uniflott 25 kg-maiss</t>
  </si>
  <si>
    <t>Fugenfüller (špaktele) Leicht 25 kg-maiss</t>
  </si>
  <si>
    <t>Papīra lenta 150 m-rullis</t>
  </si>
  <si>
    <t>Ierīkot riģipša (2xGKB) starpsienas (b=100mm)  pa metāla profilu karkasu  un skaņas izolāciju (b=50mm)  durvju ailei</t>
  </si>
  <si>
    <t>UW-Profils 50 x 40 x 06 3000 mm</t>
  </si>
  <si>
    <t>CW-Profils  50x 50 x 06  3000 mm</t>
  </si>
  <si>
    <t>KNAUF INSULATION b=50mm</t>
  </si>
  <si>
    <t>10,1</t>
  </si>
  <si>
    <t>UAS signalizācijas pārbūve</t>
  </si>
  <si>
    <t>Ierīkot UAS signalizāciju</t>
  </si>
  <si>
    <t>ŪK tīkli</t>
  </si>
  <si>
    <t>Izbūvēt ūdens pievadus no esošajiem stāvvadiem veļas mašīnām, vannai, izlietnei;- izbūvēt kanalizāciju no santehniskajām iekārtām uz esošo stāvvadu, izmantojot kanalizācijas ūdeņu pacelšanas sūkni līdz kanalizācijas līmenim;</t>
  </si>
  <si>
    <t>1-1,6</t>
  </si>
  <si>
    <t>1-1,7</t>
  </si>
  <si>
    <t>1-1,8</t>
  </si>
  <si>
    <t>1-1,9</t>
  </si>
  <si>
    <t>1-1,10</t>
  </si>
  <si>
    <t>1-1,11</t>
  </si>
  <si>
    <t>28.martā</t>
  </si>
  <si>
    <t xml:space="preserve">Pirmskolas izglītības iestāde "Zvaigznīte" Jaunatnes ielā 2, Valdlaučos, Ķekavas pagastā, Ķekavas novadā.
</t>
  </si>
  <si>
    <t>Pirmskolas izglītības iestāde "Zvaigznīte" Jaunatnes ielā 2, Valdlaučos, Ķekavas pagastā, Ķekavas novadā.</t>
  </si>
  <si>
    <t>Jaunatnes iela 2, Valdlauči, Ķekavas pagasts, Ķekavas novads.</t>
  </si>
  <si>
    <t>Metāla durvis 900x2100 ar labo vērtni D3; EI30</t>
  </si>
  <si>
    <t xml:space="preserve">  PVN 22.00 % no visu celtniecības izmaksu kopējās summas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</si>
</sst>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Ls&quot;#,##0_);\(&quot;Ls&quot;#,##0\)"/>
    <numFmt numFmtId="189" formatCode="&quot;Ls&quot;#,##0_);[Red]\(&quot;Ls&quot;#,##0\)"/>
    <numFmt numFmtId="190" formatCode="&quot;Ls&quot;#,##0.00_);\(&quot;Ls&quot;#,##0.00\)"/>
    <numFmt numFmtId="191" formatCode="&quot;Ls&quot;#,##0.00_);[Red]\(&quot;Ls&quot;#,##0.00\)"/>
    <numFmt numFmtId="192" formatCode="_(&quot;Ls&quot;* #,##0_);_(&quot;Ls&quot;* \(#,##0\);_(&quot;Ls&quot;* &quot;-&quot;_);_(@_)"/>
    <numFmt numFmtId="193" formatCode="_(&quot;Ls&quot;* #,##0.00_);_(&quot;Ls&quot;* \(#,##0.00\);_(&quot;Ls&quot;* &quot;-&quot;??_);_(@_)"/>
    <numFmt numFmtId="194" formatCode="0.0"/>
    <numFmt numFmtId="195" formatCode="0.00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"/>
    <numFmt numFmtId="215" formatCode="_-* #,##0.000000_-;\-* #,##0.000000_-;_-* &quot;-&quot;??_-;_-@_-"/>
    <numFmt numFmtId="216" formatCode="0.0%"/>
    <numFmt numFmtId="217" formatCode="#,##0.000"/>
    <numFmt numFmtId="218" formatCode="_-* #,##0.000000_-;\-* #,##0.000000_-;_-* &quot;-&quot;??????_-;_-@_-"/>
    <numFmt numFmtId="219" formatCode="mmmm\-yy"/>
    <numFmt numFmtId="220" formatCode="_-* #,##0.00\ _L_s_-;[Red]\-* #,##0.00\ _L_s_-;_-* &quot;-&quot;??\ _L_s_-;_-@_-"/>
    <numFmt numFmtId="221" formatCode="[$Ђ-2]\ #,##0.00_);[Red]\([$Ђ-2]\ #,##0.00\)"/>
  </numFmts>
  <fonts count="52">
    <font>
      <sz val="10"/>
      <name val="BaltOptima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 Baltic"/>
      <family val="1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11"/>
      <name val="Times New Roman Baltic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8"/>
      <name val="BaltOptima"/>
      <family val="0"/>
    </font>
    <font>
      <sz val="10"/>
      <name val="Arial"/>
      <family val="2"/>
    </font>
    <font>
      <sz val="8.5"/>
      <name val="Times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10" fillId="0" borderId="0" xfId="0" applyNumberFormat="1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26" xfId="0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33" borderId="27" xfId="0" applyFont="1" applyFill="1" applyBorder="1" applyAlignment="1">
      <alignment wrapText="1"/>
    </xf>
    <xf numFmtId="2" fontId="7" fillId="33" borderId="2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right" wrapText="1"/>
    </xf>
    <xf numFmtId="49" fontId="1" fillId="33" borderId="28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7" fillId="33" borderId="26" xfId="0" applyNumberFormat="1" applyFont="1" applyFill="1" applyBorder="1" applyAlignment="1">
      <alignment horizontal="center"/>
    </xf>
    <xf numFmtId="2" fontId="7" fillId="33" borderId="28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left"/>
    </xf>
    <xf numFmtId="0" fontId="16" fillId="33" borderId="27" xfId="0" applyFont="1" applyFill="1" applyBorder="1" applyAlignment="1">
      <alignment wrapText="1"/>
    </xf>
    <xf numFmtId="0" fontId="17" fillId="33" borderId="27" xfId="0" applyFont="1" applyFill="1" applyBorder="1" applyAlignment="1">
      <alignment horizontal="right" wrapText="1"/>
    </xf>
    <xf numFmtId="49" fontId="7" fillId="33" borderId="2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10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2" fillId="0" borderId="27" xfId="0" applyNumberFormat="1" applyFont="1" applyFill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7" fillId="0" borderId="27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7" fillId="33" borderId="27" xfId="0" applyNumberFormat="1" applyFont="1" applyFill="1" applyBorder="1" applyAlignment="1">
      <alignment horizontal="right" wrapText="1"/>
    </xf>
    <xf numFmtId="4" fontId="7" fillId="0" borderId="28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2" fontId="14" fillId="0" borderId="27" xfId="0" applyNumberFormat="1" applyFont="1" applyBorder="1" applyAlignment="1">
      <alignment horizontal="right" wrapText="1"/>
    </xf>
    <xf numFmtId="0" fontId="1" fillId="33" borderId="27" xfId="0" applyFont="1" applyFill="1" applyBorder="1" applyAlignment="1">
      <alignment wrapText="1"/>
    </xf>
    <xf numFmtId="0" fontId="7" fillId="33" borderId="27" xfId="0" applyFont="1" applyFill="1" applyBorder="1" applyAlignment="1">
      <alignment horizontal="left" wrapText="1"/>
    </xf>
    <xf numFmtId="4" fontId="6" fillId="0" borderId="27" xfId="0" applyNumberFormat="1" applyFont="1" applyBorder="1" applyAlignment="1">
      <alignment horizontal="center"/>
    </xf>
    <xf numFmtId="0" fontId="6" fillId="33" borderId="27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7" fillId="0" borderId="27" xfId="0" applyFont="1" applyBorder="1" applyAlignment="1">
      <alignment wrapText="1"/>
    </xf>
    <xf numFmtId="2" fontId="7" fillId="0" borderId="27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3" fillId="33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right" wrapText="1"/>
    </xf>
    <xf numFmtId="0" fontId="3" fillId="0" borderId="3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1" fillId="0" borderId="3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0" borderId="40" xfId="0" applyFont="1" applyBorder="1" applyAlignment="1">
      <alignment horizontal="center"/>
    </xf>
    <xf numFmtId="0" fontId="7" fillId="0" borderId="36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Zeros="0" tabSelected="1" zoomScalePageLayoutView="0" workbookViewId="0" topLeftCell="A1">
      <selection activeCell="K17" sqref="K17"/>
    </sheetView>
  </sheetViews>
  <sheetFormatPr defaultColWidth="9.00390625" defaultRowHeight="12.75"/>
  <cols>
    <col min="1" max="1" width="6.00390625" style="17" customWidth="1"/>
    <col min="2" max="2" width="10.00390625" style="17" customWidth="1"/>
    <col min="3" max="3" width="40.25390625" style="17" customWidth="1"/>
    <col min="4" max="4" width="12.375" style="17" customWidth="1"/>
    <col min="5" max="5" width="10.625" style="17" customWidth="1"/>
    <col min="6" max="6" width="11.75390625" style="17" customWidth="1"/>
    <col min="7" max="7" width="10.25390625" style="17" customWidth="1"/>
    <col min="8" max="8" width="10.875" style="17" customWidth="1"/>
    <col min="9" max="9" width="6.25390625" style="17" customWidth="1"/>
    <col min="10" max="11" width="9.625" style="17" customWidth="1"/>
    <col min="12" max="12" width="9.75390625" style="17" customWidth="1"/>
    <col min="13" max="13" width="10.75390625" style="17" customWidth="1"/>
    <col min="14" max="14" width="10.125" style="17" customWidth="1"/>
    <col min="15" max="15" width="10.25390625" style="17" customWidth="1"/>
    <col min="16" max="16" width="9.625" style="17" bestFit="1" customWidth="1"/>
    <col min="17" max="16384" width="9.125" style="17" customWidth="1"/>
  </cols>
  <sheetData>
    <row r="1" spans="1:16" ht="26.25" customHeight="1">
      <c r="A1" s="134" t="s">
        <v>60</v>
      </c>
      <c r="B1" s="134"/>
      <c r="C1" s="134"/>
      <c r="D1" s="134"/>
      <c r="E1" s="134"/>
      <c r="F1" s="134"/>
      <c r="G1" s="134"/>
      <c r="H1" s="134"/>
      <c r="I1" s="24"/>
      <c r="J1" s="24"/>
      <c r="K1" s="24"/>
      <c r="L1" s="24"/>
      <c r="M1" s="24"/>
      <c r="N1" s="24"/>
      <c r="O1" s="24"/>
      <c r="P1" s="24"/>
    </row>
    <row r="2" spans="1:16" ht="27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24"/>
      <c r="J2" s="24"/>
      <c r="K2" s="24"/>
      <c r="L2" s="24"/>
      <c r="M2" s="24"/>
      <c r="N2" s="24"/>
      <c r="O2" s="24"/>
      <c r="P2" s="24"/>
    </row>
    <row r="3" spans="1:16" ht="18.75">
      <c r="A3" s="135" t="s">
        <v>72</v>
      </c>
      <c r="B3" s="135"/>
      <c r="C3" s="135"/>
      <c r="D3" s="135"/>
      <c r="E3" s="135"/>
      <c r="F3" s="135"/>
      <c r="G3" s="135"/>
      <c r="H3" s="135"/>
      <c r="I3" s="25"/>
      <c r="J3" s="25"/>
      <c r="K3" s="25"/>
      <c r="L3" s="25"/>
      <c r="M3" s="25"/>
      <c r="N3" s="25"/>
      <c r="O3" s="25"/>
      <c r="P3" s="25"/>
    </row>
    <row r="4" spans="1:16" ht="12.75">
      <c r="A4" s="136" t="s">
        <v>62</v>
      </c>
      <c r="B4" s="136"/>
      <c r="C4" s="136"/>
      <c r="D4" s="136"/>
      <c r="E4" s="136"/>
      <c r="F4" s="136"/>
      <c r="G4" s="136"/>
      <c r="H4" s="136"/>
      <c r="I4" s="26"/>
      <c r="J4" s="26"/>
      <c r="K4" s="26"/>
      <c r="L4" s="26"/>
      <c r="M4" s="26"/>
      <c r="N4" s="26"/>
      <c r="O4" s="26"/>
      <c r="P4" s="26"/>
    </row>
    <row r="5" spans="1:16" ht="12.75">
      <c r="A5" s="128"/>
      <c r="B5" s="128"/>
      <c r="C5" s="128"/>
      <c r="D5" s="128"/>
      <c r="E5" s="128"/>
      <c r="F5" s="128"/>
      <c r="G5" s="128"/>
      <c r="H5" s="128"/>
      <c r="I5" s="26"/>
      <c r="J5" s="26"/>
      <c r="K5" s="26"/>
      <c r="L5" s="26"/>
      <c r="M5" s="26"/>
      <c r="N5" s="26"/>
      <c r="O5" s="26"/>
      <c r="P5" s="26"/>
    </row>
    <row r="6" spans="1:16" ht="15">
      <c r="A6" s="129" t="s">
        <v>63</v>
      </c>
      <c r="B6" s="129"/>
      <c r="C6" s="130" t="s">
        <v>201</v>
      </c>
      <c r="D6" s="131"/>
      <c r="E6" s="131"/>
      <c r="F6" s="131"/>
      <c r="G6" s="131"/>
      <c r="H6" s="131"/>
      <c r="I6" s="27"/>
      <c r="J6" s="27"/>
      <c r="K6" s="27"/>
      <c r="L6" s="27"/>
      <c r="M6" s="27"/>
      <c r="N6" s="27"/>
      <c r="O6" s="27"/>
      <c r="P6" s="27"/>
    </row>
    <row r="7" spans="1:16" ht="15">
      <c r="A7" s="128"/>
      <c r="B7" s="128"/>
      <c r="C7" s="122"/>
      <c r="D7" s="122"/>
      <c r="E7" s="122"/>
      <c r="F7" s="122"/>
      <c r="G7" s="122"/>
      <c r="H7" s="122"/>
      <c r="I7" s="27"/>
      <c r="J7" s="27"/>
      <c r="K7" s="27"/>
      <c r="L7" s="27"/>
      <c r="M7" s="27"/>
      <c r="N7" s="27"/>
      <c r="O7" s="27"/>
      <c r="P7" s="27"/>
    </row>
    <row r="8" spans="1:16" ht="15">
      <c r="A8" s="129" t="s">
        <v>64</v>
      </c>
      <c r="B8" s="129"/>
      <c r="C8" s="137" t="s">
        <v>202</v>
      </c>
      <c r="D8" s="137"/>
      <c r="E8" s="137"/>
      <c r="F8" s="137"/>
      <c r="G8" s="137"/>
      <c r="H8" s="137"/>
      <c r="I8" s="27"/>
      <c r="J8" s="27"/>
      <c r="K8" s="27"/>
      <c r="L8" s="27"/>
      <c r="M8" s="27"/>
      <c r="N8" s="27"/>
      <c r="O8" s="27"/>
      <c r="P8" s="27"/>
    </row>
    <row r="9" spans="1:16" ht="14.25" customHeight="1">
      <c r="A9" s="129" t="s">
        <v>65</v>
      </c>
      <c r="B9" s="129"/>
      <c r="C9" s="122" t="s">
        <v>203</v>
      </c>
      <c r="D9" s="122"/>
      <c r="E9" s="122"/>
      <c r="F9" s="122"/>
      <c r="G9" s="122"/>
      <c r="H9" s="122"/>
      <c r="I9" s="27"/>
      <c r="J9" s="27"/>
      <c r="K9" s="27"/>
      <c r="L9" s="27"/>
      <c r="M9" s="27"/>
      <c r="N9" s="27"/>
      <c r="O9" s="27"/>
      <c r="P9" s="27"/>
    </row>
    <row r="10" spans="1:17" s="28" customFormat="1" ht="15.75" customHeight="1">
      <c r="A10" s="129" t="s">
        <v>66</v>
      </c>
      <c r="B10" s="129"/>
      <c r="C10" s="122"/>
      <c r="D10" s="122"/>
      <c r="E10" s="122"/>
      <c r="F10" s="122"/>
      <c r="G10" s="122"/>
      <c r="H10" s="122"/>
      <c r="I10" s="27"/>
      <c r="J10" s="27"/>
      <c r="K10" s="27"/>
      <c r="L10" s="27"/>
      <c r="M10" s="27"/>
      <c r="N10" s="27"/>
      <c r="O10" s="27"/>
      <c r="P10" s="27"/>
      <c r="Q10" s="17"/>
    </row>
    <row r="11" spans="1:17" s="28" customFormat="1" ht="15.75" customHeight="1">
      <c r="A11" s="119" t="s">
        <v>43</v>
      </c>
      <c r="B11" s="119"/>
      <c r="C11" s="119"/>
      <c r="D11" s="119"/>
      <c r="E11" s="119"/>
      <c r="F11" s="132">
        <f>D41</f>
        <v>0</v>
      </c>
      <c r="G11" s="133"/>
      <c r="H11" s="133"/>
      <c r="I11" s="27"/>
      <c r="J11" s="27"/>
      <c r="K11" s="27"/>
      <c r="L11" s="27"/>
      <c r="M11" s="27"/>
      <c r="N11" s="27"/>
      <c r="O11" s="27"/>
      <c r="P11" s="27"/>
      <c r="Q11" s="17"/>
    </row>
    <row r="12" spans="1:17" s="28" customFormat="1" ht="15.75" customHeight="1">
      <c r="A12" s="119" t="s">
        <v>44</v>
      </c>
      <c r="B12" s="119"/>
      <c r="C12" s="119"/>
      <c r="D12" s="119"/>
      <c r="E12" s="119"/>
      <c r="F12" s="120">
        <f>H35</f>
        <v>0</v>
      </c>
      <c r="G12" s="121"/>
      <c r="H12" s="121"/>
      <c r="I12" s="27"/>
      <c r="J12" s="27"/>
      <c r="K12" s="27"/>
      <c r="L12" s="27"/>
      <c r="M12" s="27"/>
      <c r="N12" s="27"/>
      <c r="O12" s="27"/>
      <c r="P12" s="27"/>
      <c r="Q12" s="17"/>
    </row>
    <row r="13" spans="1:16" s="28" customFormat="1" ht="15.75" customHeight="1">
      <c r="A13" s="119" t="s">
        <v>41</v>
      </c>
      <c r="B13" s="119"/>
      <c r="C13" s="119"/>
      <c r="D13" s="119"/>
      <c r="E13" s="16" t="s">
        <v>111</v>
      </c>
      <c r="F13" s="15" t="s">
        <v>68</v>
      </c>
      <c r="G13" s="122" t="s">
        <v>200</v>
      </c>
      <c r="H13" s="122"/>
      <c r="I13" s="27"/>
      <c r="J13" s="27"/>
      <c r="K13" s="27"/>
      <c r="L13" s="27"/>
      <c r="M13" s="27"/>
      <c r="N13" s="27"/>
      <c r="O13" s="27"/>
      <c r="P13" s="27"/>
    </row>
    <row r="14" spans="1:16" s="28" customFormat="1" ht="15.75" customHeight="1" thickBot="1">
      <c r="A14" s="123"/>
      <c r="B14" s="123"/>
      <c r="C14" s="123"/>
      <c r="D14" s="123"/>
      <c r="E14" s="123"/>
      <c r="F14" s="123"/>
      <c r="G14" s="123"/>
      <c r="H14" s="123"/>
      <c r="I14" s="27"/>
      <c r="J14" s="27"/>
      <c r="K14" s="27"/>
      <c r="L14" s="27"/>
      <c r="M14" s="27"/>
      <c r="N14" s="27"/>
      <c r="O14" s="27"/>
      <c r="P14" s="27"/>
    </row>
    <row r="15" spans="1:16" s="28" customFormat="1" ht="15.75" customHeight="1" thickBot="1">
      <c r="A15" s="29" t="s">
        <v>45</v>
      </c>
      <c r="B15" s="29" t="s">
        <v>46</v>
      </c>
      <c r="C15" s="30"/>
      <c r="D15" s="29" t="s">
        <v>47</v>
      </c>
      <c r="E15" s="124" t="s">
        <v>48</v>
      </c>
      <c r="F15" s="125"/>
      <c r="G15" s="126"/>
      <c r="H15" s="30"/>
      <c r="I15" s="27"/>
      <c r="J15" s="27"/>
      <c r="K15" s="27"/>
      <c r="L15" s="27"/>
      <c r="M15" s="27"/>
      <c r="N15" s="27"/>
      <c r="O15" s="27"/>
      <c r="P15" s="27"/>
    </row>
    <row r="16" spans="1:8" s="28" customFormat="1" ht="15" customHeight="1">
      <c r="A16" s="31" t="s">
        <v>12</v>
      </c>
      <c r="B16" s="31" t="s">
        <v>47</v>
      </c>
      <c r="C16" s="31" t="s">
        <v>49</v>
      </c>
      <c r="D16" s="31" t="s">
        <v>10</v>
      </c>
      <c r="E16" s="20" t="s">
        <v>50</v>
      </c>
      <c r="F16" s="32" t="s">
        <v>51</v>
      </c>
      <c r="G16" s="20" t="s">
        <v>52</v>
      </c>
      <c r="H16" s="33" t="s">
        <v>27</v>
      </c>
    </row>
    <row r="17" spans="1:8" s="28" customFormat="1" ht="15" customHeight="1">
      <c r="A17" s="31" t="s">
        <v>17</v>
      </c>
      <c r="B17" s="31" t="s">
        <v>45</v>
      </c>
      <c r="C17" s="31" t="s">
        <v>53</v>
      </c>
      <c r="D17" s="31" t="s">
        <v>4</v>
      </c>
      <c r="E17" s="21" t="s">
        <v>54</v>
      </c>
      <c r="F17" s="31" t="s">
        <v>4</v>
      </c>
      <c r="G17" s="21" t="s">
        <v>55</v>
      </c>
      <c r="H17" s="33" t="s">
        <v>56</v>
      </c>
    </row>
    <row r="18" spans="1:8" s="28" customFormat="1" ht="15.75" customHeight="1" thickBot="1">
      <c r="A18" s="34"/>
      <c r="B18" s="34"/>
      <c r="C18" s="34"/>
      <c r="D18" s="34"/>
      <c r="E18" s="22" t="s">
        <v>4</v>
      </c>
      <c r="F18" s="34"/>
      <c r="G18" s="22" t="s">
        <v>4</v>
      </c>
      <c r="H18" s="35" t="s">
        <v>57</v>
      </c>
    </row>
    <row r="19" spans="1:8" s="28" customFormat="1" ht="15.75" thickBot="1">
      <c r="A19" s="36">
        <v>1</v>
      </c>
      <c r="B19" s="36">
        <v>2</v>
      </c>
      <c r="C19" s="23">
        <v>3</v>
      </c>
      <c r="D19" s="34">
        <v>4</v>
      </c>
      <c r="E19" s="34">
        <v>5</v>
      </c>
      <c r="F19" s="34">
        <v>6</v>
      </c>
      <c r="G19" s="36">
        <v>7</v>
      </c>
      <c r="H19" s="37"/>
    </row>
    <row r="20" spans="1:14" s="28" customFormat="1" ht="15">
      <c r="A20" s="53"/>
      <c r="B20" s="54"/>
      <c r="C20" s="79" t="s">
        <v>85</v>
      </c>
      <c r="D20" s="105"/>
      <c r="E20" s="105"/>
      <c r="F20" s="105"/>
      <c r="G20" s="105"/>
      <c r="H20" s="105"/>
      <c r="I20" s="38"/>
      <c r="K20" s="38"/>
      <c r="L20" s="17"/>
      <c r="M20" s="19"/>
      <c r="N20" s="17"/>
    </row>
    <row r="21" spans="1:14" s="28" customFormat="1" ht="15">
      <c r="A21" s="53">
        <v>1</v>
      </c>
      <c r="B21" s="54" t="s">
        <v>77</v>
      </c>
      <c r="C21" s="78" t="str">
        <f>'Visp. būvd.'!C18</f>
        <v>Demontāžas darbi</v>
      </c>
      <c r="D21" s="84">
        <f>SUM(E21:G21)</f>
        <v>0</v>
      </c>
      <c r="E21" s="84">
        <f>'Visp. būvd.'!M29</f>
        <v>0</v>
      </c>
      <c r="F21" s="84">
        <f>'Visp. būvd.'!N29+'Visp. būvd.'!N29*0.01+('Visp. būvd.'!N29+'Visp. būvd.'!N29*0.01)*0.02</f>
        <v>0</v>
      </c>
      <c r="G21" s="84">
        <f>'Visp. būvd.'!O29</f>
        <v>0</v>
      </c>
      <c r="H21" s="84">
        <f>'Visp. būvd.'!L29</f>
        <v>0</v>
      </c>
      <c r="I21" s="38"/>
      <c r="K21" s="38"/>
      <c r="L21" s="17"/>
      <c r="M21" s="19"/>
      <c r="N21" s="17"/>
    </row>
    <row r="22" spans="1:14" s="28" customFormat="1" ht="15">
      <c r="A22" s="53">
        <v>2</v>
      </c>
      <c r="B22" s="54" t="s">
        <v>78</v>
      </c>
      <c r="C22" s="78" t="str">
        <f>'Visp. būvd.'!C30</f>
        <v>Sienu apdare</v>
      </c>
      <c r="D22" s="84">
        <f aca="true" t="shared" si="0" ref="D22:D33">SUM(E22:G22)</f>
        <v>0</v>
      </c>
      <c r="E22" s="84">
        <f>'Visp. būvd.'!M61</f>
        <v>0</v>
      </c>
      <c r="F22" s="84">
        <f>'Visp. būvd.'!N61+'Visp. būvd.'!N61*0.01+('Visp. būvd.'!N61+'Visp. būvd.'!N61*0.01)*0.02</f>
        <v>0</v>
      </c>
      <c r="G22" s="84">
        <f>'Visp. būvd.'!O61</f>
        <v>0</v>
      </c>
      <c r="H22" s="84">
        <f>'Visp. būvd.'!L61</f>
        <v>0</v>
      </c>
      <c r="I22" s="38"/>
      <c r="K22" s="38"/>
      <c r="L22" s="17"/>
      <c r="M22" s="19"/>
      <c r="N22" s="17"/>
    </row>
    <row r="23" spans="1:14" s="28" customFormat="1" ht="15">
      <c r="A23" s="53">
        <v>3</v>
      </c>
      <c r="B23" s="54" t="s">
        <v>79</v>
      </c>
      <c r="C23" s="78" t="str">
        <f>'Visp. būvd.'!C62</f>
        <v>Griestu apdare</v>
      </c>
      <c r="D23" s="84">
        <f t="shared" si="0"/>
        <v>0</v>
      </c>
      <c r="E23" s="84">
        <f>'Visp. būvd.'!M69</f>
        <v>0</v>
      </c>
      <c r="F23" s="84">
        <f>'Visp. būvd.'!N69+'Visp. būvd.'!N69*0.01+('Visp. būvd.'!N69+'Visp. būvd.'!N69*0.01)*0.02</f>
        <v>0</v>
      </c>
      <c r="G23" s="84">
        <f>'Visp. būvd.'!O69</f>
        <v>0</v>
      </c>
      <c r="H23" s="84">
        <f>'Visp. būvd.'!L69</f>
        <v>0</v>
      </c>
      <c r="I23" s="38"/>
      <c r="K23" s="38"/>
      <c r="L23" s="17"/>
      <c r="M23" s="19"/>
      <c r="N23" s="17"/>
    </row>
    <row r="24" spans="1:14" s="28" customFormat="1" ht="15">
      <c r="A24" s="53">
        <v>4</v>
      </c>
      <c r="B24" s="54" t="s">
        <v>80</v>
      </c>
      <c r="C24" s="78" t="str">
        <f>'Visp. būvd.'!C71</f>
        <v>Grīdu apdare</v>
      </c>
      <c r="D24" s="84">
        <f t="shared" si="0"/>
        <v>0</v>
      </c>
      <c r="E24" s="84">
        <f>'Visp. būvd.'!M92</f>
        <v>0</v>
      </c>
      <c r="F24" s="84">
        <f>'Visp. būvd.'!N92+'Visp. būvd.'!N92*0.01+('Visp. būvd.'!N92+'Visp. būvd.'!N92*0.01)*0.02</f>
        <v>0</v>
      </c>
      <c r="G24" s="84">
        <f>'Visp. būvd.'!O92</f>
        <v>0</v>
      </c>
      <c r="H24" s="84">
        <f>'Visp. būvd.'!L92</f>
        <v>0</v>
      </c>
      <c r="I24" s="38"/>
      <c r="K24" s="38"/>
      <c r="L24" s="17"/>
      <c r="M24" s="19"/>
      <c r="N24" s="17"/>
    </row>
    <row r="25" spans="1:14" s="28" customFormat="1" ht="15">
      <c r="A25" s="53">
        <v>5</v>
      </c>
      <c r="B25" s="54" t="s">
        <v>81</v>
      </c>
      <c r="C25" s="78" t="str">
        <f>'Visp. būvd.'!C93</f>
        <v>Durvis</v>
      </c>
      <c r="D25" s="84">
        <f t="shared" si="0"/>
        <v>0</v>
      </c>
      <c r="E25" s="84">
        <f>'Visp. būvd.'!M99</f>
        <v>0</v>
      </c>
      <c r="F25" s="84">
        <f>'Visp. būvd.'!N99+'Visp. būvd.'!N99*0.01+('Visp. būvd.'!N99+'Visp. būvd.'!N99*0.01)*0.02</f>
        <v>0</v>
      </c>
      <c r="G25" s="84">
        <f>'Visp. būvd.'!O99</f>
        <v>0</v>
      </c>
      <c r="H25" s="84">
        <f>'Visp. būvd.'!L99</f>
        <v>0</v>
      </c>
      <c r="I25" s="38"/>
      <c r="K25" s="38"/>
      <c r="L25" s="17"/>
      <c r="M25" s="19"/>
      <c r="N25" s="17"/>
    </row>
    <row r="26" spans="1:14" s="28" customFormat="1" ht="15">
      <c r="A26" s="53">
        <v>6</v>
      </c>
      <c r="B26" s="54" t="s">
        <v>194</v>
      </c>
      <c r="C26" s="78" t="str">
        <f>'Visp. būvd.'!C100</f>
        <v>Logi</v>
      </c>
      <c r="D26" s="84">
        <f t="shared" si="0"/>
        <v>0</v>
      </c>
      <c r="E26" s="84">
        <f>'Visp. būvd.'!M105</f>
        <v>0</v>
      </c>
      <c r="F26" s="84">
        <f>'Visp. būvd.'!N105+'Visp. būvd.'!N105*0.01+('Visp. būvd.'!N105+'Visp. būvd.'!N105*0.01)*0.02</f>
        <v>0</v>
      </c>
      <c r="G26" s="84">
        <f>'Visp. būvd.'!O105</f>
        <v>0</v>
      </c>
      <c r="H26" s="84">
        <f>'Visp. būvd.'!L105</f>
        <v>0</v>
      </c>
      <c r="I26" s="38"/>
      <c r="K26" s="38"/>
      <c r="L26" s="17"/>
      <c r="M26" s="19"/>
      <c r="N26" s="17"/>
    </row>
    <row r="27" spans="1:14" s="28" customFormat="1" ht="15">
      <c r="A27" s="53"/>
      <c r="B27" s="54"/>
      <c r="C27" s="78"/>
      <c r="D27" s="84">
        <f t="shared" si="0"/>
        <v>0</v>
      </c>
      <c r="E27" s="84"/>
      <c r="F27" s="84"/>
      <c r="G27" s="84"/>
      <c r="H27" s="84"/>
      <c r="I27" s="38"/>
      <c r="K27" s="38"/>
      <c r="L27" s="17"/>
      <c r="M27" s="19"/>
      <c r="N27" s="17"/>
    </row>
    <row r="28" spans="1:14" s="28" customFormat="1" ht="15">
      <c r="A28" s="53"/>
      <c r="B28" s="54"/>
      <c r="C28" s="79" t="s">
        <v>90</v>
      </c>
      <c r="D28" s="84">
        <f t="shared" si="0"/>
        <v>0</v>
      </c>
      <c r="E28" s="84"/>
      <c r="F28" s="84"/>
      <c r="G28" s="84"/>
      <c r="H28" s="84"/>
      <c r="I28" s="38"/>
      <c r="K28" s="38"/>
      <c r="L28" s="17"/>
      <c r="M28" s="19"/>
      <c r="N28" s="17"/>
    </row>
    <row r="29" spans="1:14" s="28" customFormat="1" ht="15">
      <c r="A29" s="53">
        <v>7</v>
      </c>
      <c r="B29" s="54" t="s">
        <v>195</v>
      </c>
      <c r="C29" s="106" t="str">
        <f>'Visp. būvd.'!C106</f>
        <v>Elektromontāžas darbi</v>
      </c>
      <c r="D29" s="84">
        <f t="shared" si="0"/>
        <v>0</v>
      </c>
      <c r="E29" s="84">
        <f>'Visp. būvd.'!M108</f>
        <v>0</v>
      </c>
      <c r="F29" s="84">
        <f>'Visp. būvd.'!N108+'Visp. būvd.'!N108*0.01+('Visp. būvd.'!N108+'Visp. būvd.'!N108*0.01)*0.02</f>
        <v>0</v>
      </c>
      <c r="G29" s="84">
        <f>'Visp. būvd.'!O108</f>
        <v>0</v>
      </c>
      <c r="H29" s="84">
        <f>'Visp. būvd.'!L108</f>
        <v>0</v>
      </c>
      <c r="I29" s="38"/>
      <c r="K29" s="38"/>
      <c r="L29" s="17"/>
      <c r="M29" s="19"/>
      <c r="N29" s="17"/>
    </row>
    <row r="30" spans="1:14" s="28" customFormat="1" ht="15">
      <c r="A30" s="53">
        <v>8</v>
      </c>
      <c r="B30" s="54" t="s">
        <v>196</v>
      </c>
      <c r="C30" s="106" t="str">
        <f>'Visp. būvd.'!C109</f>
        <v>Apkures pārbūve</v>
      </c>
      <c r="D30" s="84">
        <f t="shared" si="0"/>
        <v>0</v>
      </c>
      <c r="E30" s="84">
        <f>'Visp. būvd.'!M111</f>
        <v>0</v>
      </c>
      <c r="F30" s="84">
        <f>'Visp. būvd.'!N111+'Visp. būvd.'!N111*0.01+('Visp. būvd.'!N111+'Visp. būvd.'!N111*0.01)*0.02</f>
        <v>0</v>
      </c>
      <c r="G30" s="84">
        <f>'Visp. būvd.'!O111</f>
        <v>0</v>
      </c>
      <c r="H30" s="84">
        <f>'Visp. būvd.'!L111</f>
        <v>0</v>
      </c>
      <c r="I30" s="38"/>
      <c r="K30" s="38"/>
      <c r="L30" s="17"/>
      <c r="M30" s="19"/>
      <c r="N30" s="17"/>
    </row>
    <row r="31" spans="1:14" s="28" customFormat="1" ht="15">
      <c r="A31" s="53">
        <v>9</v>
      </c>
      <c r="B31" s="54" t="s">
        <v>197</v>
      </c>
      <c r="C31" s="106" t="str">
        <f>'Visp. būvd.'!C112</f>
        <v>Vēdināšanas izbūve</v>
      </c>
      <c r="D31" s="84">
        <f t="shared" si="0"/>
        <v>0</v>
      </c>
      <c r="E31" s="84">
        <f>'Visp. būvd.'!M114</f>
        <v>0</v>
      </c>
      <c r="F31" s="84">
        <f>'Visp. būvd.'!N114+'Visp. būvd.'!N114*0.01+('Visp. būvd.'!N114+'Visp. būvd.'!N114*0.01)*0.02</f>
        <v>0</v>
      </c>
      <c r="G31" s="84">
        <f>'Visp. būvd.'!O114</f>
        <v>0</v>
      </c>
      <c r="H31" s="84">
        <f>'Visp. būvd.'!L114</f>
        <v>0</v>
      </c>
      <c r="I31" s="38"/>
      <c r="K31" s="38"/>
      <c r="L31" s="17"/>
      <c r="M31" s="19"/>
      <c r="N31" s="17"/>
    </row>
    <row r="32" spans="1:14" s="28" customFormat="1" ht="15">
      <c r="A32" s="53">
        <v>10</v>
      </c>
      <c r="B32" s="54" t="s">
        <v>198</v>
      </c>
      <c r="C32" s="106" t="str">
        <f>'Visp. būvd.'!C115</f>
        <v>UAS signalizācijas pārbūve</v>
      </c>
      <c r="D32" s="84">
        <f t="shared" si="0"/>
        <v>0</v>
      </c>
      <c r="E32" s="84">
        <f>'Visp. būvd.'!M117</f>
        <v>0</v>
      </c>
      <c r="F32" s="84">
        <f>'Visp. būvd.'!N117+'Visp. būvd.'!N117*0.01+('Visp. būvd.'!N117+'Visp. būvd.'!N117*0.01)*0.02</f>
        <v>0</v>
      </c>
      <c r="G32" s="84">
        <f>'Visp. būvd.'!O117</f>
        <v>0</v>
      </c>
      <c r="H32" s="84">
        <f>'Visp. būvd.'!L117</f>
        <v>0</v>
      </c>
      <c r="I32" s="38"/>
      <c r="K32" s="38"/>
      <c r="L32" s="17"/>
      <c r="M32" s="19"/>
      <c r="N32" s="17"/>
    </row>
    <row r="33" spans="1:14" s="28" customFormat="1" ht="15">
      <c r="A33" s="53">
        <v>11</v>
      </c>
      <c r="B33" s="54" t="s">
        <v>199</v>
      </c>
      <c r="C33" s="106" t="str">
        <f>'Visp. būvd.'!C118</f>
        <v>ŪK tīkli</v>
      </c>
      <c r="D33" s="84">
        <f t="shared" si="0"/>
        <v>0</v>
      </c>
      <c r="E33" s="84">
        <f>'Visp. būvd.'!M120</f>
        <v>0</v>
      </c>
      <c r="F33" s="84">
        <f>'Visp. būvd.'!N120+'Visp. būvd.'!N120*0.01+('Visp. būvd.'!N120+'Visp. būvd.'!N120*0.01)*0.02</f>
        <v>0</v>
      </c>
      <c r="G33" s="84">
        <f>'Visp. būvd.'!O120</f>
        <v>0</v>
      </c>
      <c r="H33" s="84">
        <f>'Visp. būvd.'!L120</f>
        <v>0</v>
      </c>
      <c r="I33" s="38"/>
      <c r="K33" s="38"/>
      <c r="L33" s="17"/>
      <c r="M33" s="19"/>
      <c r="N33" s="17"/>
    </row>
    <row r="34" spans="1:14" s="28" customFormat="1" ht="14.25" customHeight="1">
      <c r="A34" s="53"/>
      <c r="B34" s="54"/>
      <c r="C34" s="106"/>
      <c r="D34" s="84">
        <f>SUM(E34:G34)</f>
        <v>0</v>
      </c>
      <c r="E34" s="84"/>
      <c r="F34" s="84"/>
      <c r="G34" s="84"/>
      <c r="H34" s="84"/>
      <c r="I34" s="38"/>
      <c r="K34" s="38"/>
      <c r="L34" s="17"/>
      <c r="M34" s="19"/>
      <c r="N34" s="17"/>
    </row>
    <row r="35" spans="1:17" s="28" customFormat="1" ht="14.25" customHeight="1">
      <c r="A35" s="58"/>
      <c r="B35" s="59"/>
      <c r="C35" s="60" t="s">
        <v>18</v>
      </c>
      <c r="D35" s="85">
        <f>SUM(D20:D34)</f>
        <v>0</v>
      </c>
      <c r="E35" s="85">
        <f>SUM(E20:E34)</f>
        <v>0</v>
      </c>
      <c r="F35" s="85">
        <f>SUM(F20:F34)</f>
        <v>0</v>
      </c>
      <c r="G35" s="85">
        <f>SUM(G20:G34)</f>
        <v>0</v>
      </c>
      <c r="H35" s="85">
        <f>SUM(H20:H34)</f>
        <v>0</v>
      </c>
      <c r="I35" s="38"/>
      <c r="K35" s="38"/>
      <c r="L35" s="38"/>
      <c r="M35" s="38"/>
      <c r="N35" s="38"/>
      <c r="O35" s="38"/>
      <c r="P35" s="18"/>
      <c r="Q35" s="19"/>
    </row>
    <row r="36" spans="1:14" s="28" customFormat="1" ht="15">
      <c r="A36" s="113" t="s">
        <v>91</v>
      </c>
      <c r="B36" s="114"/>
      <c r="C36" s="115"/>
      <c r="D36" s="86">
        <f>D35*7%</f>
        <v>0</v>
      </c>
      <c r="E36" s="127"/>
      <c r="F36" s="127"/>
      <c r="G36" s="127"/>
      <c r="H36" s="127"/>
      <c r="K36" s="38"/>
      <c r="L36" s="18"/>
      <c r="M36" s="19"/>
      <c r="N36" s="17"/>
    </row>
    <row r="37" spans="1:13" s="28" customFormat="1" ht="15">
      <c r="A37" s="113" t="s">
        <v>92</v>
      </c>
      <c r="B37" s="114"/>
      <c r="C37" s="115"/>
      <c r="D37" s="86">
        <f>D35*5%</f>
        <v>0</v>
      </c>
      <c r="E37" s="127"/>
      <c r="F37" s="127"/>
      <c r="G37" s="127"/>
      <c r="H37" s="127"/>
      <c r="K37" s="38"/>
      <c r="L37" s="18"/>
      <c r="M37" s="19"/>
    </row>
    <row r="38" spans="1:13" s="28" customFormat="1" ht="15">
      <c r="A38" s="113" t="s">
        <v>58</v>
      </c>
      <c r="B38" s="114"/>
      <c r="C38" s="115"/>
      <c r="D38" s="86">
        <f>E35*24.09%</f>
        <v>0</v>
      </c>
      <c r="E38" s="127"/>
      <c r="F38" s="127"/>
      <c r="G38" s="127"/>
      <c r="H38" s="127"/>
      <c r="K38" s="38"/>
      <c r="L38" s="18"/>
      <c r="M38" s="19"/>
    </row>
    <row r="39" spans="1:13" s="28" customFormat="1" ht="15">
      <c r="A39" s="113" t="s">
        <v>59</v>
      </c>
      <c r="B39" s="114"/>
      <c r="C39" s="115"/>
      <c r="D39" s="86">
        <f>SUM(D35:D38)</f>
        <v>0</v>
      </c>
      <c r="E39" s="127"/>
      <c r="F39" s="127"/>
      <c r="G39" s="127"/>
      <c r="H39" s="127"/>
      <c r="K39" s="38"/>
      <c r="L39" s="18"/>
      <c r="M39" s="19"/>
    </row>
    <row r="40" spans="1:13" s="28" customFormat="1" ht="15">
      <c r="A40" s="83"/>
      <c r="B40" s="83"/>
      <c r="C40" s="83" t="s">
        <v>205</v>
      </c>
      <c r="D40" s="88">
        <f>D39*0.21</f>
        <v>0</v>
      </c>
      <c r="E40" s="87"/>
      <c r="F40" s="87"/>
      <c r="G40" s="87"/>
      <c r="H40" s="87"/>
      <c r="K40" s="38"/>
      <c r="L40" s="18"/>
      <c r="M40" s="19"/>
    </row>
    <row r="41" spans="1:13" s="28" customFormat="1" ht="15">
      <c r="A41" s="83"/>
      <c r="B41" s="83"/>
      <c r="C41" s="83" t="s">
        <v>0</v>
      </c>
      <c r="D41" s="88">
        <f>D39+D40</f>
        <v>0</v>
      </c>
      <c r="E41" s="87"/>
      <c r="F41" s="87"/>
      <c r="G41" s="87"/>
      <c r="H41" s="87"/>
      <c r="K41" s="38"/>
      <c r="L41" s="18"/>
      <c r="M41" s="19"/>
    </row>
    <row r="42" spans="1:8" s="28" customFormat="1" ht="15" customHeight="1">
      <c r="A42" s="116"/>
      <c r="B42" s="116"/>
      <c r="C42" s="116"/>
      <c r="D42" s="116"/>
      <c r="E42" s="116"/>
      <c r="F42" s="116"/>
      <c r="G42" s="116"/>
      <c r="H42" s="116"/>
    </row>
    <row r="43" spans="1:8" s="28" customFormat="1" ht="11.25" customHeight="1">
      <c r="A43" s="116"/>
      <c r="B43" s="116"/>
      <c r="C43" s="116"/>
      <c r="D43" s="116"/>
      <c r="E43" s="116"/>
      <c r="F43" s="116"/>
      <c r="G43" s="116"/>
      <c r="H43" s="116"/>
    </row>
    <row r="44" spans="1:8" s="28" customFormat="1" ht="15">
      <c r="A44" s="116" t="s">
        <v>35</v>
      </c>
      <c r="B44" s="116"/>
      <c r="C44" s="117"/>
      <c r="D44" s="117"/>
      <c r="E44" s="117"/>
      <c r="F44" s="117"/>
      <c r="G44" s="117"/>
      <c r="H44" s="117"/>
    </row>
    <row r="45" spans="1:8" s="28" customFormat="1" ht="15">
      <c r="A45" s="116" t="s">
        <v>36</v>
      </c>
      <c r="B45" s="116"/>
      <c r="C45" s="116"/>
      <c r="D45" s="116"/>
      <c r="E45" s="116"/>
      <c r="F45" s="116"/>
      <c r="G45" s="116"/>
      <c r="H45" s="116"/>
    </row>
    <row r="46" spans="1:8" s="28" customFormat="1" ht="15">
      <c r="A46" s="116"/>
      <c r="B46" s="116"/>
      <c r="C46" s="116"/>
      <c r="D46" s="116"/>
      <c r="E46" s="116"/>
      <c r="F46" s="116"/>
      <c r="G46" s="116"/>
      <c r="H46" s="116"/>
    </row>
    <row r="47" spans="1:8" s="1" customFormat="1" ht="15">
      <c r="A47" s="116" t="s">
        <v>37</v>
      </c>
      <c r="B47" s="116"/>
      <c r="C47" s="117"/>
      <c r="D47" s="117"/>
      <c r="E47" s="117"/>
      <c r="F47" s="117"/>
      <c r="G47" s="117"/>
      <c r="H47" s="117"/>
    </row>
    <row r="48" spans="1:8" s="1" customFormat="1" ht="15">
      <c r="A48" s="116" t="s">
        <v>36</v>
      </c>
      <c r="B48" s="116"/>
      <c r="C48" s="116"/>
      <c r="D48" s="116"/>
      <c r="E48" s="116"/>
      <c r="F48" s="116"/>
      <c r="G48" s="116"/>
      <c r="H48" s="116"/>
    </row>
    <row r="49" spans="1:8" s="1" customFormat="1" ht="15">
      <c r="A49" s="118" t="s">
        <v>38</v>
      </c>
      <c r="B49" s="118"/>
      <c r="C49" s="16" t="s">
        <v>97</v>
      </c>
      <c r="D49" s="118"/>
      <c r="E49" s="118"/>
      <c r="F49" s="118"/>
      <c r="G49" s="118"/>
      <c r="H49" s="118"/>
    </row>
  </sheetData>
  <sheetProtection/>
  <mergeCells count="38">
    <mergeCell ref="A11:E11"/>
    <mergeCell ref="F11:H11"/>
    <mergeCell ref="A1:H1"/>
    <mergeCell ref="A2:H2"/>
    <mergeCell ref="A3:H3"/>
    <mergeCell ref="A4:H4"/>
    <mergeCell ref="A8:B8"/>
    <mergeCell ref="C8:H8"/>
    <mergeCell ref="A37:C37"/>
    <mergeCell ref="A5:H5"/>
    <mergeCell ref="A6:B6"/>
    <mergeCell ref="C7:H7"/>
    <mergeCell ref="A9:B9"/>
    <mergeCell ref="C9:H9"/>
    <mergeCell ref="A10:B10"/>
    <mergeCell ref="C10:H10"/>
    <mergeCell ref="C6:H6"/>
    <mergeCell ref="A7:B7"/>
    <mergeCell ref="A42:H43"/>
    <mergeCell ref="A48:H48"/>
    <mergeCell ref="A12:E12"/>
    <mergeCell ref="F12:H12"/>
    <mergeCell ref="A13:D13"/>
    <mergeCell ref="G13:H13"/>
    <mergeCell ref="A14:H14"/>
    <mergeCell ref="E15:G15"/>
    <mergeCell ref="A36:C36"/>
    <mergeCell ref="E36:H39"/>
    <mergeCell ref="A38:C38"/>
    <mergeCell ref="A39:C39"/>
    <mergeCell ref="A44:B44"/>
    <mergeCell ref="C44:H44"/>
    <mergeCell ref="A45:H45"/>
    <mergeCell ref="A49:B49"/>
    <mergeCell ref="D49:H49"/>
    <mergeCell ref="A46:H46"/>
    <mergeCell ref="A47:B47"/>
    <mergeCell ref="C47:H47"/>
  </mergeCells>
  <printOptions gridLines="1" horizontalCentered="1"/>
  <pageMargins left="0" right="0" top="0.62" bottom="0.17" header="0.69" footer="0.2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showZeros="0" zoomScalePageLayoutView="0" workbookViewId="0" topLeftCell="A109">
      <selection activeCell="J139" sqref="J139"/>
    </sheetView>
  </sheetViews>
  <sheetFormatPr defaultColWidth="9.00390625" defaultRowHeight="12.75"/>
  <cols>
    <col min="1" max="1" width="6.75390625" style="1" customWidth="1"/>
    <col min="2" max="2" width="9.125" style="1" customWidth="1"/>
    <col min="3" max="3" width="36.00390625" style="72" customWidth="1"/>
    <col min="4" max="4" width="6.25390625" style="1" customWidth="1"/>
    <col min="5" max="5" width="8.625" style="72" customWidth="1"/>
    <col min="6" max="6" width="6.625" style="1" customWidth="1"/>
    <col min="7" max="8" width="6.375" style="1" customWidth="1"/>
    <col min="9" max="9" width="7.125" style="1" bestFit="1" customWidth="1"/>
    <col min="10" max="10" width="6.125" style="1" bestFit="1" customWidth="1"/>
    <col min="11" max="11" width="8.00390625" style="1" bestFit="1" customWidth="1"/>
    <col min="12" max="12" width="9.25390625" style="1" customWidth="1"/>
    <col min="13" max="13" width="10.00390625" style="1" customWidth="1"/>
    <col min="14" max="14" width="10.625" style="1" customWidth="1"/>
    <col min="15" max="15" width="9.25390625" style="1" customWidth="1"/>
    <col min="16" max="16" width="11.375" style="1" customWidth="1"/>
    <col min="17" max="17" width="8.125" style="1" customWidth="1"/>
    <col min="18" max="18" width="9.75390625" style="1" customWidth="1"/>
    <col min="19" max="19" width="11.25390625" style="1" customWidth="1"/>
    <col min="20" max="16384" width="9.125" style="1" customWidth="1"/>
  </cols>
  <sheetData>
    <row r="1" spans="1:16" ht="23.25">
      <c r="A1" s="138" t="s">
        <v>83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8.75">
      <c r="A2" s="135" t="s">
        <v>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12.75">
      <c r="A3" s="136" t="s">
        <v>62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5.75">
      <c r="A4" s="129" t="s">
        <v>63</v>
      </c>
      <c r="B4" s="129"/>
      <c r="C4" s="143" t="s">
        <v>201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5">
      <c r="A5" s="128"/>
      <c r="B5" s="128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15">
      <c r="A6" s="129" t="s">
        <v>64</v>
      </c>
      <c r="B6" s="129"/>
      <c r="C6" s="137" t="s">
        <v>202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15">
      <c r="A7" s="129" t="s">
        <v>65</v>
      </c>
      <c r="B7" s="129"/>
      <c r="C7" s="122" t="s">
        <v>203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6" ht="15">
      <c r="A8" s="129" t="s">
        <v>66</v>
      </c>
      <c r="B8" s="129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9" spans="1:16" ht="18.75">
      <c r="A9" s="9" t="s">
        <v>67</v>
      </c>
      <c r="B9" s="7" t="s">
        <v>74</v>
      </c>
      <c r="C9" s="63" t="s">
        <v>69</v>
      </c>
      <c r="D9" s="156" t="s">
        <v>110</v>
      </c>
      <c r="E9" s="156"/>
      <c r="F9" s="150" t="s">
        <v>70</v>
      </c>
      <c r="G9" s="150"/>
      <c r="H9" s="150"/>
      <c r="I9" s="136" t="s">
        <v>71</v>
      </c>
      <c r="J9" s="136"/>
      <c r="K9" s="136"/>
      <c r="L9" s="136"/>
      <c r="M9" s="154">
        <f>P125</f>
        <v>0</v>
      </c>
      <c r="N9" s="155"/>
      <c r="O9" s="2" t="s">
        <v>4</v>
      </c>
      <c r="P9" s="8"/>
    </row>
    <row r="10" spans="1:16" ht="12.75">
      <c r="A10" s="2"/>
      <c r="B10" s="2"/>
      <c r="C10" s="64"/>
      <c r="D10" s="2"/>
      <c r="E10" s="64"/>
      <c r="F10" s="2"/>
      <c r="G10" s="2"/>
      <c r="H10" s="2"/>
      <c r="I10" s="2"/>
      <c r="J10" s="128" t="s">
        <v>2</v>
      </c>
      <c r="K10" s="128"/>
      <c r="L10" s="7" t="s">
        <v>111</v>
      </c>
      <c r="M10" s="2" t="s">
        <v>68</v>
      </c>
      <c r="N10" s="10">
        <v>28</v>
      </c>
      <c r="O10" s="142" t="s">
        <v>112</v>
      </c>
      <c r="P10" s="142"/>
    </row>
    <row r="11" spans="1:16" ht="13.5" thickBo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1:16" s="48" customFormat="1" ht="13.5" customHeight="1" thickBot="1">
      <c r="A12" s="39" t="s">
        <v>7</v>
      </c>
      <c r="B12" s="39"/>
      <c r="C12" s="65"/>
      <c r="D12" s="39" t="s">
        <v>8</v>
      </c>
      <c r="E12" s="73" t="s">
        <v>9</v>
      </c>
      <c r="F12" s="139" t="s">
        <v>22</v>
      </c>
      <c r="G12" s="140"/>
      <c r="H12" s="140"/>
      <c r="I12" s="140"/>
      <c r="J12" s="140"/>
      <c r="K12" s="141"/>
      <c r="L12" s="40"/>
      <c r="M12" s="40"/>
      <c r="N12" s="40" t="s">
        <v>11</v>
      </c>
      <c r="O12" s="40" t="s">
        <v>10</v>
      </c>
      <c r="P12" s="41" t="s">
        <v>4</v>
      </c>
    </row>
    <row r="13" spans="1:16" s="48" customFormat="1" ht="12.75">
      <c r="A13" s="42" t="s">
        <v>12</v>
      </c>
      <c r="B13" s="42" t="s">
        <v>34</v>
      </c>
      <c r="C13" s="66" t="s">
        <v>21</v>
      </c>
      <c r="D13" s="42" t="s">
        <v>13</v>
      </c>
      <c r="E13" s="74" t="s">
        <v>14</v>
      </c>
      <c r="F13" s="42" t="s">
        <v>23</v>
      </c>
      <c r="G13" s="47" t="s">
        <v>16</v>
      </c>
      <c r="H13" s="39" t="s">
        <v>25</v>
      </c>
      <c r="I13" s="39" t="s">
        <v>15</v>
      </c>
      <c r="J13" s="39" t="s">
        <v>26</v>
      </c>
      <c r="K13" s="39" t="s">
        <v>31</v>
      </c>
      <c r="L13" s="43" t="s">
        <v>27</v>
      </c>
      <c r="M13" s="39" t="s">
        <v>25</v>
      </c>
      <c r="N13" s="39" t="s">
        <v>15</v>
      </c>
      <c r="O13" s="39" t="s">
        <v>26</v>
      </c>
      <c r="P13" s="39" t="s">
        <v>31</v>
      </c>
    </row>
    <row r="14" spans="1:16" s="48" customFormat="1" ht="12.75">
      <c r="A14" s="42"/>
      <c r="B14" s="42"/>
      <c r="C14" s="66"/>
      <c r="D14" s="42"/>
      <c r="E14" s="74"/>
      <c r="F14" s="42" t="s">
        <v>32</v>
      </c>
      <c r="G14" s="42" t="s">
        <v>24</v>
      </c>
      <c r="H14" s="42" t="s">
        <v>29</v>
      </c>
      <c r="I14" s="42" t="s">
        <v>28</v>
      </c>
      <c r="J14" s="42" t="s">
        <v>30</v>
      </c>
      <c r="K14" s="42" t="s">
        <v>4</v>
      </c>
      <c r="L14" s="44" t="s">
        <v>33</v>
      </c>
      <c r="M14" s="42" t="s">
        <v>29</v>
      </c>
      <c r="N14" s="42" t="s">
        <v>28</v>
      </c>
      <c r="O14" s="42" t="s">
        <v>30</v>
      </c>
      <c r="P14" s="42" t="s">
        <v>4</v>
      </c>
    </row>
    <row r="15" spans="1:16" s="48" customFormat="1" ht="13.5" thickBot="1">
      <c r="A15" s="45" t="s">
        <v>17</v>
      </c>
      <c r="B15" s="45"/>
      <c r="C15" s="67"/>
      <c r="D15" s="45"/>
      <c r="E15" s="75"/>
      <c r="F15" s="45" t="s">
        <v>39</v>
      </c>
      <c r="G15" s="45" t="s">
        <v>40</v>
      </c>
      <c r="H15" s="45" t="s">
        <v>4</v>
      </c>
      <c r="I15" s="45" t="s">
        <v>4</v>
      </c>
      <c r="J15" s="45" t="s">
        <v>4</v>
      </c>
      <c r="K15" s="45"/>
      <c r="L15" s="46" t="s">
        <v>39</v>
      </c>
      <c r="M15" s="45" t="s">
        <v>4</v>
      </c>
      <c r="N15" s="45" t="s">
        <v>4</v>
      </c>
      <c r="O15" s="45" t="s">
        <v>4</v>
      </c>
      <c r="P15" s="45"/>
    </row>
    <row r="16" spans="1:16" ht="15.75" thickBot="1">
      <c r="A16" s="5">
        <v>1</v>
      </c>
      <c r="B16" s="5">
        <v>2</v>
      </c>
      <c r="C16" s="68">
        <v>3</v>
      </c>
      <c r="D16" s="5">
        <v>4</v>
      </c>
      <c r="E16" s="68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6" ht="15">
      <c r="A17" s="49"/>
      <c r="B17" s="50"/>
      <c r="C17" s="69"/>
      <c r="D17" s="49"/>
      <c r="E17" s="76"/>
      <c r="F17" s="92"/>
      <c r="G17" s="89"/>
      <c r="H17" s="91"/>
      <c r="I17" s="91"/>
      <c r="J17" s="91"/>
      <c r="K17" s="91"/>
      <c r="L17" s="91"/>
      <c r="M17" s="91"/>
      <c r="N17" s="91"/>
      <c r="O17" s="91"/>
      <c r="P17" s="91"/>
    </row>
    <row r="18" spans="1:18" ht="15">
      <c r="A18" s="80">
        <v>1</v>
      </c>
      <c r="B18" s="80"/>
      <c r="C18" s="80" t="s">
        <v>98</v>
      </c>
      <c r="D18" s="51"/>
      <c r="E18" s="62"/>
      <c r="F18" s="92"/>
      <c r="G18" s="89"/>
      <c r="H18" s="89">
        <v>0</v>
      </c>
      <c r="I18" s="89">
        <v>0</v>
      </c>
      <c r="J18" s="89">
        <v>0</v>
      </c>
      <c r="K18" s="93">
        <f aca="true" t="shared" si="0" ref="K18:K28">SUM(H18:J18)</f>
        <v>0</v>
      </c>
      <c r="L18" s="93">
        <f aca="true" t="shared" si="1" ref="L18:L28">E18*F18</f>
        <v>0</v>
      </c>
      <c r="M18" s="93">
        <f aca="true" t="shared" si="2" ref="M18:M28">E18*H18</f>
        <v>0</v>
      </c>
      <c r="N18" s="93">
        <f aca="true" t="shared" si="3" ref="N18:N28">E18*I18</f>
        <v>0</v>
      </c>
      <c r="O18" s="93">
        <f aca="true" t="shared" si="4" ref="O18:O28">E18*J18</f>
        <v>0</v>
      </c>
      <c r="P18" s="93">
        <f aca="true" t="shared" si="5" ref="P18:P33">SUM(M18:O18)</f>
        <v>0</v>
      </c>
      <c r="R18" s="11"/>
    </row>
    <row r="19" spans="1:18" ht="15">
      <c r="A19" s="51"/>
      <c r="B19" s="52"/>
      <c r="C19" s="103"/>
      <c r="D19" s="51"/>
      <c r="E19" s="62"/>
      <c r="F19" s="92"/>
      <c r="G19" s="89"/>
      <c r="H19" s="89">
        <v>0</v>
      </c>
      <c r="I19" s="89">
        <v>0</v>
      </c>
      <c r="J19" s="89">
        <v>0</v>
      </c>
      <c r="K19" s="93">
        <f t="shared" si="0"/>
        <v>0</v>
      </c>
      <c r="L19" s="93">
        <f t="shared" si="1"/>
        <v>0</v>
      </c>
      <c r="M19" s="93">
        <f t="shared" si="2"/>
        <v>0</v>
      </c>
      <c r="N19" s="93">
        <f t="shared" si="3"/>
        <v>0</v>
      </c>
      <c r="O19" s="93">
        <f t="shared" si="4"/>
        <v>0</v>
      </c>
      <c r="P19" s="93">
        <f t="shared" si="5"/>
        <v>0</v>
      </c>
      <c r="R19" s="11"/>
    </row>
    <row r="20" spans="1:18" ht="15">
      <c r="A20" s="51">
        <v>1.1</v>
      </c>
      <c r="B20" s="52" t="s">
        <v>82</v>
      </c>
      <c r="C20" s="61" t="s">
        <v>114</v>
      </c>
      <c r="D20" s="51" t="s">
        <v>5</v>
      </c>
      <c r="E20" s="62">
        <v>11.7</v>
      </c>
      <c r="F20" s="92">
        <v>0</v>
      </c>
      <c r="G20" s="89"/>
      <c r="H20" s="89"/>
      <c r="I20" s="89">
        <v>0</v>
      </c>
      <c r="J20" s="89"/>
      <c r="K20" s="93">
        <f t="shared" si="0"/>
        <v>0</v>
      </c>
      <c r="L20" s="93">
        <f t="shared" si="1"/>
        <v>0</v>
      </c>
      <c r="M20" s="93">
        <f t="shared" si="2"/>
        <v>0</v>
      </c>
      <c r="N20" s="93">
        <f t="shared" si="3"/>
        <v>0</v>
      </c>
      <c r="O20" s="93">
        <f t="shared" si="4"/>
        <v>0</v>
      </c>
      <c r="P20" s="93">
        <f t="shared" si="5"/>
        <v>0</v>
      </c>
      <c r="R20" s="11"/>
    </row>
    <row r="21" spans="1:18" ht="30">
      <c r="A21" s="51">
        <v>1.2</v>
      </c>
      <c r="B21" s="52" t="s">
        <v>82</v>
      </c>
      <c r="C21" s="61" t="s">
        <v>113</v>
      </c>
      <c r="D21" s="51" t="s">
        <v>5</v>
      </c>
      <c r="E21" s="62">
        <v>1.82</v>
      </c>
      <c r="F21" s="92"/>
      <c r="G21" s="89"/>
      <c r="H21" s="89"/>
      <c r="I21" s="89">
        <v>0</v>
      </c>
      <c r="J21" s="89"/>
      <c r="K21" s="93">
        <f t="shared" si="0"/>
        <v>0</v>
      </c>
      <c r="L21" s="93">
        <f t="shared" si="1"/>
        <v>0</v>
      </c>
      <c r="M21" s="93">
        <f t="shared" si="2"/>
        <v>0</v>
      </c>
      <c r="N21" s="93">
        <f t="shared" si="3"/>
        <v>0</v>
      </c>
      <c r="O21" s="93">
        <f t="shared" si="4"/>
        <v>0</v>
      </c>
      <c r="P21" s="93">
        <f t="shared" si="5"/>
        <v>0</v>
      </c>
      <c r="R21" s="11"/>
    </row>
    <row r="22" spans="1:18" ht="15">
      <c r="A22" s="51">
        <v>1.3</v>
      </c>
      <c r="B22" s="52" t="s">
        <v>82</v>
      </c>
      <c r="C22" s="61" t="s">
        <v>99</v>
      </c>
      <c r="D22" s="51" t="s">
        <v>19</v>
      </c>
      <c r="E22" s="62">
        <v>10</v>
      </c>
      <c r="F22" s="92"/>
      <c r="G22" s="89"/>
      <c r="H22" s="89"/>
      <c r="I22" s="89">
        <v>0</v>
      </c>
      <c r="J22" s="89"/>
      <c r="K22" s="93">
        <f t="shared" si="0"/>
        <v>0</v>
      </c>
      <c r="L22" s="93">
        <f t="shared" si="1"/>
        <v>0</v>
      </c>
      <c r="M22" s="93">
        <f t="shared" si="2"/>
        <v>0</v>
      </c>
      <c r="N22" s="93">
        <f t="shared" si="3"/>
        <v>0</v>
      </c>
      <c r="O22" s="93">
        <f t="shared" si="4"/>
        <v>0</v>
      </c>
      <c r="P22" s="93">
        <f t="shared" si="5"/>
        <v>0</v>
      </c>
      <c r="R22" s="11"/>
    </row>
    <row r="23" spans="1:18" ht="15">
      <c r="A23" s="51">
        <v>1.4</v>
      </c>
      <c r="B23" s="52" t="s">
        <v>82</v>
      </c>
      <c r="C23" s="61" t="s">
        <v>115</v>
      </c>
      <c r="D23" s="51" t="s">
        <v>19</v>
      </c>
      <c r="E23" s="62">
        <v>4</v>
      </c>
      <c r="F23" s="92"/>
      <c r="G23" s="89"/>
      <c r="H23" s="89"/>
      <c r="I23" s="89">
        <v>0</v>
      </c>
      <c r="J23" s="89"/>
      <c r="K23" s="93">
        <f t="shared" si="0"/>
        <v>0</v>
      </c>
      <c r="L23" s="93">
        <f t="shared" si="1"/>
        <v>0</v>
      </c>
      <c r="M23" s="93">
        <f t="shared" si="2"/>
        <v>0</v>
      </c>
      <c r="N23" s="93">
        <f t="shared" si="3"/>
        <v>0</v>
      </c>
      <c r="O23" s="93">
        <f t="shared" si="4"/>
        <v>0</v>
      </c>
      <c r="P23" s="93">
        <f t="shared" si="5"/>
        <v>0</v>
      </c>
      <c r="R23" s="11"/>
    </row>
    <row r="24" spans="1:18" ht="15">
      <c r="A24" s="51">
        <v>1.5</v>
      </c>
      <c r="B24" s="52" t="s">
        <v>82</v>
      </c>
      <c r="C24" s="61" t="s">
        <v>116</v>
      </c>
      <c r="D24" s="51" t="s">
        <v>6</v>
      </c>
      <c r="E24" s="62">
        <v>25.970000000000002</v>
      </c>
      <c r="F24" s="92"/>
      <c r="G24" s="89"/>
      <c r="H24" s="89"/>
      <c r="I24" s="89">
        <v>0</v>
      </c>
      <c r="J24" s="89"/>
      <c r="K24" s="93">
        <f t="shared" si="0"/>
        <v>0</v>
      </c>
      <c r="L24" s="93">
        <f t="shared" si="1"/>
        <v>0</v>
      </c>
      <c r="M24" s="93">
        <f t="shared" si="2"/>
        <v>0</v>
      </c>
      <c r="N24" s="93">
        <f t="shared" si="3"/>
        <v>0</v>
      </c>
      <c r="O24" s="93">
        <f t="shared" si="4"/>
        <v>0</v>
      </c>
      <c r="P24" s="93">
        <f t="shared" si="5"/>
        <v>0</v>
      </c>
      <c r="R24" s="11"/>
    </row>
    <row r="25" spans="1:18" ht="15">
      <c r="A25" s="51">
        <v>1.6</v>
      </c>
      <c r="B25" s="52" t="s">
        <v>82</v>
      </c>
      <c r="C25" s="61" t="s">
        <v>117</v>
      </c>
      <c r="D25" s="51" t="s">
        <v>6</v>
      </c>
      <c r="E25" s="62">
        <v>103.7</v>
      </c>
      <c r="F25" s="92"/>
      <c r="G25" s="89"/>
      <c r="H25" s="89"/>
      <c r="I25" s="89">
        <v>0</v>
      </c>
      <c r="J25" s="89"/>
      <c r="K25" s="93">
        <f t="shared" si="0"/>
        <v>0</v>
      </c>
      <c r="L25" s="93">
        <f t="shared" si="1"/>
        <v>0</v>
      </c>
      <c r="M25" s="93">
        <f t="shared" si="2"/>
        <v>0</v>
      </c>
      <c r="N25" s="93">
        <f t="shared" si="3"/>
        <v>0</v>
      </c>
      <c r="O25" s="93">
        <f t="shared" si="4"/>
        <v>0</v>
      </c>
      <c r="P25" s="93">
        <f t="shared" si="5"/>
        <v>0</v>
      </c>
      <c r="R25" s="11"/>
    </row>
    <row r="26" spans="1:18" ht="15">
      <c r="A26" s="51">
        <v>1.7</v>
      </c>
      <c r="B26" s="52" t="s">
        <v>82</v>
      </c>
      <c r="C26" s="61" t="s">
        <v>118</v>
      </c>
      <c r="D26" s="51" t="s">
        <v>89</v>
      </c>
      <c r="E26" s="62">
        <v>1</v>
      </c>
      <c r="F26" s="92"/>
      <c r="G26" s="89"/>
      <c r="H26" s="89"/>
      <c r="I26" s="89">
        <v>0</v>
      </c>
      <c r="J26" s="89"/>
      <c r="K26" s="93">
        <f t="shared" si="0"/>
        <v>0</v>
      </c>
      <c r="L26" s="93">
        <f>E26*F26</f>
        <v>0</v>
      </c>
      <c r="M26" s="93">
        <f t="shared" si="2"/>
        <v>0</v>
      </c>
      <c r="N26" s="93">
        <f t="shared" si="3"/>
        <v>0</v>
      </c>
      <c r="O26" s="93">
        <f t="shared" si="4"/>
        <v>0</v>
      </c>
      <c r="P26" s="93">
        <f t="shared" si="5"/>
        <v>0</v>
      </c>
      <c r="R26" s="11"/>
    </row>
    <row r="27" spans="1:18" ht="30">
      <c r="A27" s="51">
        <v>1.8</v>
      </c>
      <c r="B27" s="52" t="s">
        <v>82</v>
      </c>
      <c r="C27" s="61" t="s">
        <v>119</v>
      </c>
      <c r="D27" s="51" t="s">
        <v>5</v>
      </c>
      <c r="E27" s="62">
        <v>25.4519</v>
      </c>
      <c r="F27" s="92"/>
      <c r="G27" s="89"/>
      <c r="H27" s="89"/>
      <c r="I27" s="89"/>
      <c r="J27" s="89"/>
      <c r="K27" s="93">
        <f t="shared" si="0"/>
        <v>0</v>
      </c>
      <c r="L27" s="93">
        <f t="shared" si="1"/>
        <v>0</v>
      </c>
      <c r="M27" s="93">
        <f t="shared" si="2"/>
        <v>0</v>
      </c>
      <c r="N27" s="93">
        <f t="shared" si="3"/>
        <v>0</v>
      </c>
      <c r="O27" s="93">
        <f t="shared" si="4"/>
        <v>0</v>
      </c>
      <c r="P27" s="93">
        <f t="shared" si="5"/>
        <v>0</v>
      </c>
      <c r="R27" s="11"/>
    </row>
    <row r="28" spans="1:18" ht="15">
      <c r="A28" s="51">
        <v>1.9</v>
      </c>
      <c r="B28" s="52" t="s">
        <v>82</v>
      </c>
      <c r="C28" s="61" t="s">
        <v>120</v>
      </c>
      <c r="D28" s="51" t="s">
        <v>5</v>
      </c>
      <c r="E28" s="62">
        <v>25.4519</v>
      </c>
      <c r="F28" s="92"/>
      <c r="G28" s="89"/>
      <c r="H28" s="89"/>
      <c r="I28" s="89"/>
      <c r="J28" s="89"/>
      <c r="K28" s="93">
        <f t="shared" si="0"/>
        <v>0</v>
      </c>
      <c r="L28" s="93">
        <f t="shared" si="1"/>
        <v>0</v>
      </c>
      <c r="M28" s="93">
        <f t="shared" si="2"/>
        <v>0</v>
      </c>
      <c r="N28" s="93">
        <f t="shared" si="3"/>
        <v>0</v>
      </c>
      <c r="O28" s="93">
        <f t="shared" si="4"/>
        <v>0</v>
      </c>
      <c r="P28" s="93">
        <f t="shared" si="5"/>
        <v>0</v>
      </c>
      <c r="R28" s="11"/>
    </row>
    <row r="29" spans="1:18" ht="15">
      <c r="A29" s="51"/>
      <c r="B29" s="52"/>
      <c r="C29" s="81" t="s">
        <v>84</v>
      </c>
      <c r="D29" s="81"/>
      <c r="E29" s="81"/>
      <c r="F29" s="92"/>
      <c r="G29" s="89"/>
      <c r="H29" s="99"/>
      <c r="I29" s="99"/>
      <c r="J29" s="99"/>
      <c r="K29" s="99"/>
      <c r="L29" s="99">
        <f>SUM(L20:L28)</f>
        <v>0</v>
      </c>
      <c r="M29" s="99">
        <f>SUM(M20:M28)</f>
        <v>0</v>
      </c>
      <c r="N29" s="99">
        <f>SUM(N20:N28)</f>
        <v>0</v>
      </c>
      <c r="O29" s="99">
        <f>SUM(O20:O28)</f>
        <v>0</v>
      </c>
      <c r="P29" s="99">
        <f t="shared" si="5"/>
        <v>0</v>
      </c>
      <c r="R29" s="11"/>
    </row>
    <row r="30" spans="1:18" ht="15">
      <c r="A30" s="80">
        <v>2</v>
      </c>
      <c r="B30" s="52"/>
      <c r="C30" s="80" t="s">
        <v>121</v>
      </c>
      <c r="D30" s="51"/>
      <c r="E30" s="62"/>
      <c r="F30" s="92"/>
      <c r="G30" s="89"/>
      <c r="H30" s="89"/>
      <c r="I30" s="89"/>
      <c r="J30" s="89"/>
      <c r="K30" s="93">
        <f aca="true" t="shared" si="6" ref="K30:K50">SUM(H30:J30)</f>
        <v>0</v>
      </c>
      <c r="L30" s="93">
        <f>E30*F30</f>
        <v>0</v>
      </c>
      <c r="M30" s="93">
        <f>E30*H30</f>
        <v>0</v>
      </c>
      <c r="N30" s="93">
        <f>E30*I30</f>
        <v>0</v>
      </c>
      <c r="O30" s="93">
        <f>E30*J30</f>
        <v>0</v>
      </c>
      <c r="P30" s="93">
        <f t="shared" si="5"/>
        <v>0</v>
      </c>
      <c r="R30" s="11"/>
    </row>
    <row r="31" spans="1:18" ht="15">
      <c r="A31" s="52" t="s">
        <v>170</v>
      </c>
      <c r="B31" s="52" t="s">
        <v>82</v>
      </c>
      <c r="C31" s="61" t="s">
        <v>171</v>
      </c>
      <c r="D31" s="51" t="s">
        <v>6</v>
      </c>
      <c r="E31" s="62">
        <v>28</v>
      </c>
      <c r="F31" s="92"/>
      <c r="G31" s="89"/>
      <c r="H31" s="89"/>
      <c r="I31" s="89"/>
      <c r="J31" s="89"/>
      <c r="K31" s="93">
        <f t="shared" si="6"/>
        <v>0</v>
      </c>
      <c r="L31" s="93">
        <f>E31*F31</f>
        <v>0</v>
      </c>
      <c r="M31" s="93">
        <f>E31*H31</f>
        <v>0</v>
      </c>
      <c r="N31" s="93">
        <f>E31*I31</f>
        <v>0</v>
      </c>
      <c r="O31" s="93">
        <f>E31*J31</f>
        <v>0</v>
      </c>
      <c r="P31" s="93">
        <f t="shared" si="5"/>
        <v>0</v>
      </c>
      <c r="R31" s="11"/>
    </row>
    <row r="32" spans="1:18" ht="30">
      <c r="A32" s="52"/>
      <c r="B32" s="52"/>
      <c r="C32" s="70" t="s">
        <v>172</v>
      </c>
      <c r="D32" s="51" t="s">
        <v>19</v>
      </c>
      <c r="E32" s="62">
        <v>1400.0000000000005</v>
      </c>
      <c r="F32" s="92"/>
      <c r="G32" s="89"/>
      <c r="H32" s="89"/>
      <c r="I32" s="89"/>
      <c r="J32" s="89"/>
      <c r="K32" s="93">
        <f t="shared" si="6"/>
        <v>0</v>
      </c>
      <c r="L32" s="93">
        <f>E32*F32</f>
        <v>0</v>
      </c>
      <c r="M32" s="93">
        <f>E32*H32</f>
        <v>0</v>
      </c>
      <c r="N32" s="93">
        <f>E32*I32</f>
        <v>0</v>
      </c>
      <c r="O32" s="93">
        <f>E32*J32</f>
        <v>0</v>
      </c>
      <c r="P32" s="93">
        <f t="shared" si="5"/>
        <v>0</v>
      </c>
      <c r="R32" s="11"/>
    </row>
    <row r="33" spans="1:18" ht="15">
      <c r="A33" s="52"/>
      <c r="B33" s="52"/>
      <c r="C33" s="70" t="s">
        <v>173</v>
      </c>
      <c r="D33" s="51" t="s">
        <v>61</v>
      </c>
      <c r="E33" s="62">
        <v>806.4</v>
      </c>
      <c r="F33" s="92"/>
      <c r="G33" s="89"/>
      <c r="H33" s="89"/>
      <c r="I33" s="89"/>
      <c r="J33" s="89"/>
      <c r="K33" s="93">
        <f t="shared" si="6"/>
        <v>0</v>
      </c>
      <c r="L33" s="93">
        <f>E33*F33</f>
        <v>0</v>
      </c>
      <c r="M33" s="93">
        <f>E33*H33</f>
        <v>0</v>
      </c>
      <c r="N33" s="93">
        <f>E33*I33</f>
        <v>0</v>
      </c>
      <c r="O33" s="93">
        <f>E33*J33</f>
        <v>0</v>
      </c>
      <c r="P33" s="93">
        <f t="shared" si="5"/>
        <v>0</v>
      </c>
      <c r="R33" s="11"/>
    </row>
    <row r="34" spans="1:16" s="110" customFormat="1" ht="60">
      <c r="A34" s="51">
        <v>2.2</v>
      </c>
      <c r="B34" s="52" t="s">
        <v>174</v>
      </c>
      <c r="C34" s="108" t="s">
        <v>185</v>
      </c>
      <c r="D34" s="51" t="s">
        <v>6</v>
      </c>
      <c r="E34" s="109">
        <v>1.6800000000000002</v>
      </c>
      <c r="F34" s="102"/>
      <c r="G34" s="89"/>
      <c r="H34" s="89"/>
      <c r="I34" s="89"/>
      <c r="J34" s="89"/>
      <c r="K34" s="90">
        <f t="shared" si="6"/>
        <v>0</v>
      </c>
      <c r="L34" s="90">
        <f aca="true" t="shared" si="7" ref="L34:L45">ROUND(E34*F34,2)</f>
        <v>0</v>
      </c>
      <c r="M34" s="90">
        <f aca="true" t="shared" si="8" ref="M34:M45">ROUND(E34*H34,2)</f>
        <v>0</v>
      </c>
      <c r="N34" s="90">
        <f aca="true" t="shared" si="9" ref="N34:N45">ROUND(E34*I34,2)</f>
        <v>0</v>
      </c>
      <c r="O34" s="90">
        <f aca="true" t="shared" si="10" ref="O34:O45">ROUND(E34*J34,2)</f>
        <v>0</v>
      </c>
      <c r="P34" s="90">
        <f aca="true" t="shared" si="11" ref="P34:P45">SUM(M34:O34)</f>
        <v>0</v>
      </c>
    </row>
    <row r="35" spans="1:16" s="110" customFormat="1" ht="15">
      <c r="A35" s="111"/>
      <c r="B35" s="111"/>
      <c r="C35" s="112" t="s">
        <v>186</v>
      </c>
      <c r="D35" s="51" t="s">
        <v>3</v>
      </c>
      <c r="E35" s="109">
        <v>1.176</v>
      </c>
      <c r="F35" s="102"/>
      <c r="G35" s="89"/>
      <c r="H35" s="89"/>
      <c r="I35" s="89"/>
      <c r="J35" s="89"/>
      <c r="K35" s="90">
        <f t="shared" si="6"/>
        <v>0</v>
      </c>
      <c r="L35" s="90">
        <f t="shared" si="7"/>
        <v>0</v>
      </c>
      <c r="M35" s="90">
        <f t="shared" si="8"/>
        <v>0</v>
      </c>
      <c r="N35" s="90">
        <f t="shared" si="9"/>
        <v>0</v>
      </c>
      <c r="O35" s="90">
        <f t="shared" si="10"/>
        <v>0</v>
      </c>
      <c r="P35" s="90">
        <f t="shared" si="11"/>
        <v>0</v>
      </c>
    </row>
    <row r="36" spans="1:16" s="110" customFormat="1" ht="15">
      <c r="A36" s="111"/>
      <c r="B36" s="111"/>
      <c r="C36" s="112" t="s">
        <v>188</v>
      </c>
      <c r="D36" s="51" t="s">
        <v>6</v>
      </c>
      <c r="E36" s="109">
        <v>1.7640000000000002</v>
      </c>
      <c r="F36" s="102"/>
      <c r="G36" s="89"/>
      <c r="H36" s="89"/>
      <c r="I36" s="89"/>
      <c r="J36" s="89"/>
      <c r="K36" s="90">
        <f t="shared" si="6"/>
        <v>0</v>
      </c>
      <c r="L36" s="90">
        <f t="shared" si="7"/>
        <v>0</v>
      </c>
      <c r="M36" s="90">
        <f t="shared" si="8"/>
        <v>0</v>
      </c>
      <c r="N36" s="90">
        <f t="shared" si="9"/>
        <v>0</v>
      </c>
      <c r="O36" s="90">
        <f t="shared" si="10"/>
        <v>0</v>
      </c>
      <c r="P36" s="90">
        <f t="shared" si="11"/>
        <v>0</v>
      </c>
    </row>
    <row r="37" spans="1:16" s="110" customFormat="1" ht="15">
      <c r="A37" s="111"/>
      <c r="B37" s="111"/>
      <c r="C37" s="112" t="s">
        <v>187</v>
      </c>
      <c r="D37" s="51" t="s">
        <v>3</v>
      </c>
      <c r="E37" s="109">
        <v>3.3600000000000003</v>
      </c>
      <c r="F37" s="102"/>
      <c r="G37" s="89"/>
      <c r="H37" s="89"/>
      <c r="I37" s="89"/>
      <c r="J37" s="89"/>
      <c r="K37" s="90">
        <f t="shared" si="6"/>
        <v>0</v>
      </c>
      <c r="L37" s="90">
        <f t="shared" si="7"/>
        <v>0</v>
      </c>
      <c r="M37" s="90">
        <f t="shared" si="8"/>
        <v>0</v>
      </c>
      <c r="N37" s="90">
        <f t="shared" si="9"/>
        <v>0</v>
      </c>
      <c r="O37" s="90">
        <f t="shared" si="10"/>
        <v>0</v>
      </c>
      <c r="P37" s="90">
        <f t="shared" si="11"/>
        <v>0</v>
      </c>
    </row>
    <row r="38" spans="1:16" s="110" customFormat="1" ht="30">
      <c r="A38" s="111"/>
      <c r="B38" s="111"/>
      <c r="C38" s="112" t="s">
        <v>175</v>
      </c>
      <c r="D38" s="51" t="s">
        <v>3</v>
      </c>
      <c r="E38" s="109">
        <v>2.016</v>
      </c>
      <c r="F38" s="102"/>
      <c r="G38" s="89"/>
      <c r="H38" s="89"/>
      <c r="I38" s="89"/>
      <c r="J38" s="89"/>
      <c r="K38" s="90">
        <f t="shared" si="6"/>
        <v>0</v>
      </c>
      <c r="L38" s="90">
        <f t="shared" si="7"/>
        <v>0</v>
      </c>
      <c r="M38" s="90">
        <f t="shared" si="8"/>
        <v>0</v>
      </c>
      <c r="N38" s="90">
        <f t="shared" si="9"/>
        <v>0</v>
      </c>
      <c r="O38" s="90">
        <f t="shared" si="10"/>
        <v>0</v>
      </c>
      <c r="P38" s="90">
        <f t="shared" si="11"/>
        <v>0</v>
      </c>
    </row>
    <row r="39" spans="1:16" s="110" customFormat="1" ht="15">
      <c r="A39" s="111"/>
      <c r="B39" s="111"/>
      <c r="C39" s="112" t="s">
        <v>176</v>
      </c>
      <c r="D39" s="51" t="s">
        <v>177</v>
      </c>
      <c r="E39" s="109">
        <v>0.026880000000000005</v>
      </c>
      <c r="F39" s="102"/>
      <c r="G39" s="89"/>
      <c r="H39" s="89"/>
      <c r="I39" s="89"/>
      <c r="J39" s="89"/>
      <c r="K39" s="90">
        <f t="shared" si="6"/>
        <v>0</v>
      </c>
      <c r="L39" s="90">
        <f t="shared" si="7"/>
        <v>0</v>
      </c>
      <c r="M39" s="90">
        <f t="shared" si="8"/>
        <v>0</v>
      </c>
      <c r="N39" s="90">
        <f t="shared" si="9"/>
        <v>0</v>
      </c>
      <c r="O39" s="90">
        <f t="shared" si="10"/>
        <v>0</v>
      </c>
      <c r="P39" s="90">
        <f t="shared" si="11"/>
        <v>0</v>
      </c>
    </row>
    <row r="40" spans="1:16" s="110" customFormat="1" ht="30">
      <c r="A40" s="111"/>
      <c r="B40" s="111"/>
      <c r="C40" s="112" t="s">
        <v>178</v>
      </c>
      <c r="D40" s="51" t="s">
        <v>6</v>
      </c>
      <c r="E40" s="109">
        <v>3.6960000000000006</v>
      </c>
      <c r="F40" s="102"/>
      <c r="G40" s="89"/>
      <c r="H40" s="89"/>
      <c r="I40" s="89"/>
      <c r="J40" s="89"/>
      <c r="K40" s="90">
        <f t="shared" si="6"/>
        <v>0</v>
      </c>
      <c r="L40" s="90">
        <f t="shared" si="7"/>
        <v>0</v>
      </c>
      <c r="M40" s="90">
        <f t="shared" si="8"/>
        <v>0</v>
      </c>
      <c r="N40" s="90">
        <f t="shared" si="9"/>
        <v>0</v>
      </c>
      <c r="O40" s="90">
        <f t="shared" si="10"/>
        <v>0</v>
      </c>
      <c r="P40" s="90">
        <f t="shared" si="11"/>
        <v>0</v>
      </c>
    </row>
    <row r="41" spans="1:16" s="110" customFormat="1" ht="30">
      <c r="A41" s="111"/>
      <c r="B41" s="111"/>
      <c r="C41" s="112" t="s">
        <v>179</v>
      </c>
      <c r="D41" s="51" t="s">
        <v>180</v>
      </c>
      <c r="E41" s="109">
        <v>0.021840000000000002</v>
      </c>
      <c r="F41" s="102"/>
      <c r="G41" s="89"/>
      <c r="H41" s="89"/>
      <c r="I41" s="89"/>
      <c r="J41" s="89"/>
      <c r="K41" s="90">
        <f t="shared" si="6"/>
        <v>0</v>
      </c>
      <c r="L41" s="90">
        <f t="shared" si="7"/>
        <v>0</v>
      </c>
      <c r="M41" s="90">
        <f t="shared" si="8"/>
        <v>0</v>
      </c>
      <c r="N41" s="90">
        <f t="shared" si="9"/>
        <v>0</v>
      </c>
      <c r="O41" s="90">
        <f t="shared" si="10"/>
        <v>0</v>
      </c>
      <c r="P41" s="90">
        <f t="shared" si="11"/>
        <v>0</v>
      </c>
    </row>
    <row r="42" spans="1:16" s="110" customFormat="1" ht="30">
      <c r="A42" s="111"/>
      <c r="B42" s="111"/>
      <c r="C42" s="112" t="s">
        <v>181</v>
      </c>
      <c r="D42" s="51" t="s">
        <v>180</v>
      </c>
      <c r="E42" s="109">
        <v>0.048720000000000006</v>
      </c>
      <c r="F42" s="102"/>
      <c r="G42" s="89"/>
      <c r="H42" s="89"/>
      <c r="I42" s="89"/>
      <c r="J42" s="89"/>
      <c r="K42" s="90">
        <f t="shared" si="6"/>
        <v>0</v>
      </c>
      <c r="L42" s="90">
        <f t="shared" si="7"/>
        <v>0</v>
      </c>
      <c r="M42" s="90">
        <f t="shared" si="8"/>
        <v>0</v>
      </c>
      <c r="N42" s="90">
        <f t="shared" si="9"/>
        <v>0</v>
      </c>
      <c r="O42" s="90">
        <f t="shared" si="10"/>
        <v>0</v>
      </c>
      <c r="P42" s="90">
        <f t="shared" si="11"/>
        <v>0</v>
      </c>
    </row>
    <row r="43" spans="1:16" s="110" customFormat="1" ht="15">
      <c r="A43" s="111"/>
      <c r="B43" s="111"/>
      <c r="C43" s="112" t="s">
        <v>182</v>
      </c>
      <c r="D43" s="51" t="s">
        <v>61</v>
      </c>
      <c r="E43" s="109">
        <v>0.6720000000000002</v>
      </c>
      <c r="F43" s="102"/>
      <c r="G43" s="89"/>
      <c r="H43" s="89"/>
      <c r="I43" s="89"/>
      <c r="J43" s="89"/>
      <c r="K43" s="90">
        <f t="shared" si="6"/>
        <v>0</v>
      </c>
      <c r="L43" s="90">
        <f t="shared" si="7"/>
        <v>0</v>
      </c>
      <c r="M43" s="90">
        <f t="shared" si="8"/>
        <v>0</v>
      </c>
      <c r="N43" s="90">
        <f t="shared" si="9"/>
        <v>0</v>
      </c>
      <c r="O43" s="90">
        <f t="shared" si="10"/>
        <v>0</v>
      </c>
      <c r="P43" s="90">
        <f t="shared" si="11"/>
        <v>0</v>
      </c>
    </row>
    <row r="44" spans="1:16" s="110" customFormat="1" ht="30">
      <c r="A44" s="111"/>
      <c r="B44" s="111"/>
      <c r="C44" s="112" t="s">
        <v>183</v>
      </c>
      <c r="D44" s="51" t="s">
        <v>61</v>
      </c>
      <c r="E44" s="109">
        <v>1.3440000000000003</v>
      </c>
      <c r="F44" s="102"/>
      <c r="G44" s="89"/>
      <c r="H44" s="89"/>
      <c r="I44" s="89"/>
      <c r="J44" s="89"/>
      <c r="K44" s="90">
        <f t="shared" si="6"/>
        <v>0</v>
      </c>
      <c r="L44" s="90">
        <f t="shared" si="7"/>
        <v>0</v>
      </c>
      <c r="M44" s="90">
        <f t="shared" si="8"/>
        <v>0</v>
      </c>
      <c r="N44" s="90">
        <f t="shared" si="9"/>
        <v>0</v>
      </c>
      <c r="O44" s="90">
        <f t="shared" si="10"/>
        <v>0</v>
      </c>
      <c r="P44" s="90">
        <f t="shared" si="11"/>
        <v>0</v>
      </c>
    </row>
    <row r="45" spans="1:16" s="110" customFormat="1" ht="15">
      <c r="A45" s="111"/>
      <c r="B45" s="111"/>
      <c r="C45" s="112" t="s">
        <v>184</v>
      </c>
      <c r="D45" s="51" t="s">
        <v>3</v>
      </c>
      <c r="E45" s="109">
        <v>2.5200000000000005</v>
      </c>
      <c r="F45" s="102"/>
      <c r="G45" s="89"/>
      <c r="H45" s="89"/>
      <c r="I45" s="89"/>
      <c r="J45" s="89"/>
      <c r="K45" s="90">
        <f t="shared" si="6"/>
        <v>0</v>
      </c>
      <c r="L45" s="90">
        <f t="shared" si="7"/>
        <v>0</v>
      </c>
      <c r="M45" s="90">
        <f t="shared" si="8"/>
        <v>0</v>
      </c>
      <c r="N45" s="90">
        <f t="shared" si="9"/>
        <v>0</v>
      </c>
      <c r="O45" s="90">
        <f t="shared" si="10"/>
        <v>0</v>
      </c>
      <c r="P45" s="90">
        <f t="shared" si="11"/>
        <v>0</v>
      </c>
    </row>
    <row r="46" spans="1:18" ht="15">
      <c r="A46" s="51">
        <v>2.3</v>
      </c>
      <c r="B46" s="52" t="s">
        <v>82</v>
      </c>
      <c r="C46" s="61" t="s">
        <v>122</v>
      </c>
      <c r="D46" s="51" t="s">
        <v>6</v>
      </c>
      <c r="E46" s="62">
        <v>61</v>
      </c>
      <c r="F46" s="92"/>
      <c r="G46" s="89"/>
      <c r="H46" s="89"/>
      <c r="I46" s="89"/>
      <c r="J46" s="89"/>
      <c r="K46" s="93">
        <f t="shared" si="6"/>
        <v>0</v>
      </c>
      <c r="L46" s="93">
        <f aca="true" t="shared" si="12" ref="L46:L60">E46*F46</f>
        <v>0</v>
      </c>
      <c r="M46" s="93">
        <f aca="true" t="shared" si="13" ref="M46:M60">E46*H46</f>
        <v>0</v>
      </c>
      <c r="N46" s="93">
        <f aca="true" t="shared" si="14" ref="N46:N60">E46*I46</f>
        <v>0</v>
      </c>
      <c r="O46" s="93">
        <f aca="true" t="shared" si="15" ref="O46:O60">E46*J46</f>
        <v>0</v>
      </c>
      <c r="P46" s="93">
        <f>SUM(M46:O46)</f>
        <v>0</v>
      </c>
      <c r="R46" s="11"/>
    </row>
    <row r="47" spans="1:18" ht="30">
      <c r="A47" s="51"/>
      <c r="B47" s="52"/>
      <c r="C47" s="70" t="s">
        <v>100</v>
      </c>
      <c r="D47" s="51" t="s">
        <v>61</v>
      </c>
      <c r="E47" s="62">
        <v>6.1000000000000005</v>
      </c>
      <c r="F47" s="92"/>
      <c r="G47" s="89"/>
      <c r="H47" s="89"/>
      <c r="I47" s="89"/>
      <c r="J47" s="89"/>
      <c r="K47" s="93">
        <f t="shared" si="6"/>
        <v>0</v>
      </c>
      <c r="L47" s="93">
        <f t="shared" si="12"/>
        <v>0</v>
      </c>
      <c r="M47" s="93">
        <f t="shared" si="13"/>
        <v>0</v>
      </c>
      <c r="N47" s="93">
        <f t="shared" si="14"/>
        <v>0</v>
      </c>
      <c r="O47" s="93">
        <f t="shared" si="15"/>
        <v>0</v>
      </c>
      <c r="P47" s="93">
        <f>SUM(M47:O47)</f>
        <v>0</v>
      </c>
      <c r="R47" s="11"/>
    </row>
    <row r="48" spans="1:18" ht="15">
      <c r="A48" s="51"/>
      <c r="B48" s="52"/>
      <c r="C48" s="70" t="s">
        <v>101</v>
      </c>
      <c r="D48" s="51" t="s">
        <v>61</v>
      </c>
      <c r="E48" s="62">
        <v>915</v>
      </c>
      <c r="F48" s="92"/>
      <c r="G48" s="89"/>
      <c r="H48" s="89"/>
      <c r="I48" s="89"/>
      <c r="J48" s="89"/>
      <c r="K48" s="93">
        <f t="shared" si="6"/>
        <v>0</v>
      </c>
      <c r="L48" s="93">
        <f t="shared" si="12"/>
        <v>0</v>
      </c>
      <c r="M48" s="93">
        <f t="shared" si="13"/>
        <v>0</v>
      </c>
      <c r="N48" s="93">
        <f t="shared" si="14"/>
        <v>0</v>
      </c>
      <c r="O48" s="93">
        <f t="shared" si="15"/>
        <v>0</v>
      </c>
      <c r="P48" s="93">
        <f>SUM(M48:O48)</f>
        <v>0</v>
      </c>
      <c r="R48" s="11"/>
    </row>
    <row r="49" spans="1:18" ht="30">
      <c r="A49" s="51">
        <v>2.4</v>
      </c>
      <c r="B49" s="52" t="s">
        <v>82</v>
      </c>
      <c r="C49" s="61" t="s">
        <v>102</v>
      </c>
      <c r="D49" s="51" t="s">
        <v>6</v>
      </c>
      <c r="E49" s="62">
        <v>245</v>
      </c>
      <c r="F49" s="92"/>
      <c r="G49" s="89"/>
      <c r="H49" s="89"/>
      <c r="I49" s="89"/>
      <c r="J49" s="89"/>
      <c r="K49" s="93">
        <f t="shared" si="6"/>
        <v>0</v>
      </c>
      <c r="L49" s="93">
        <f t="shared" si="12"/>
        <v>0</v>
      </c>
      <c r="M49" s="93">
        <f t="shared" si="13"/>
        <v>0</v>
      </c>
      <c r="N49" s="93">
        <f t="shared" si="14"/>
        <v>0</v>
      </c>
      <c r="O49" s="93">
        <f t="shared" si="15"/>
        <v>0</v>
      </c>
      <c r="P49" s="93">
        <f>SUM(M49:O49)</f>
        <v>0</v>
      </c>
      <c r="R49" s="11"/>
    </row>
    <row r="50" spans="1:18" ht="15">
      <c r="A50" s="52"/>
      <c r="B50" s="52"/>
      <c r="C50" s="70" t="s">
        <v>103</v>
      </c>
      <c r="D50" s="51" t="s">
        <v>61</v>
      </c>
      <c r="E50" s="62">
        <v>588</v>
      </c>
      <c r="F50" s="92"/>
      <c r="G50" s="89"/>
      <c r="H50" s="89"/>
      <c r="I50" s="89"/>
      <c r="J50" s="89"/>
      <c r="K50" s="93">
        <f t="shared" si="6"/>
        <v>0</v>
      </c>
      <c r="L50" s="93">
        <f t="shared" si="12"/>
        <v>0</v>
      </c>
      <c r="M50" s="93">
        <f t="shared" si="13"/>
        <v>0</v>
      </c>
      <c r="N50" s="93">
        <f t="shared" si="14"/>
        <v>0</v>
      </c>
      <c r="O50" s="93">
        <f t="shared" si="15"/>
        <v>0</v>
      </c>
      <c r="P50" s="93">
        <f>SUM(M50:O50)</f>
        <v>0</v>
      </c>
      <c r="R50" s="11"/>
    </row>
    <row r="51" spans="1:18" ht="15">
      <c r="A51" s="52"/>
      <c r="B51" s="52"/>
      <c r="C51" s="70" t="s">
        <v>86</v>
      </c>
      <c r="D51" s="51" t="s">
        <v>73</v>
      </c>
      <c r="E51" s="62">
        <v>36.75</v>
      </c>
      <c r="F51" s="92"/>
      <c r="G51" s="89"/>
      <c r="H51" s="89"/>
      <c r="I51" s="89"/>
      <c r="J51" s="89"/>
      <c r="K51" s="93">
        <f>SUM(H51:J51)</f>
        <v>0</v>
      </c>
      <c r="L51" s="93">
        <f t="shared" si="12"/>
        <v>0</v>
      </c>
      <c r="M51" s="93">
        <f t="shared" si="13"/>
        <v>0</v>
      </c>
      <c r="N51" s="93">
        <f t="shared" si="14"/>
        <v>0</v>
      </c>
      <c r="O51" s="93">
        <f t="shared" si="15"/>
        <v>0</v>
      </c>
      <c r="P51" s="93">
        <f aca="true" t="shared" si="16" ref="P51:P61">SUM(M51:O51)</f>
        <v>0</v>
      </c>
      <c r="R51" s="11"/>
    </row>
    <row r="52" spans="1:18" ht="15">
      <c r="A52" s="82"/>
      <c r="B52" s="82"/>
      <c r="C52" s="70" t="s">
        <v>108</v>
      </c>
      <c r="D52" s="51" t="s">
        <v>6</v>
      </c>
      <c r="E52" s="62">
        <v>13.475</v>
      </c>
      <c r="F52" s="92"/>
      <c r="G52" s="89"/>
      <c r="H52" s="89"/>
      <c r="I52" s="89"/>
      <c r="J52" s="89"/>
      <c r="K52" s="93">
        <f>SUM(H52:J52)</f>
        <v>0</v>
      </c>
      <c r="L52" s="93">
        <f t="shared" si="12"/>
        <v>0</v>
      </c>
      <c r="M52" s="93">
        <f t="shared" si="13"/>
        <v>0</v>
      </c>
      <c r="N52" s="93">
        <f t="shared" si="14"/>
        <v>0</v>
      </c>
      <c r="O52" s="93">
        <f t="shared" si="15"/>
        <v>0</v>
      </c>
      <c r="P52" s="93">
        <f t="shared" si="16"/>
        <v>0</v>
      </c>
      <c r="R52" s="11"/>
    </row>
    <row r="53" spans="1:18" ht="30">
      <c r="A53" s="51">
        <v>2.5</v>
      </c>
      <c r="B53" s="52" t="s">
        <v>82</v>
      </c>
      <c r="C53" s="104" t="s">
        <v>87</v>
      </c>
      <c r="D53" s="51" t="s">
        <v>6</v>
      </c>
      <c r="E53" s="62">
        <v>225</v>
      </c>
      <c r="F53" s="92"/>
      <c r="G53" s="89"/>
      <c r="H53" s="89"/>
      <c r="I53" s="89"/>
      <c r="J53" s="89"/>
      <c r="K53" s="93">
        <f>SUM(H53:J53)</f>
        <v>0</v>
      </c>
      <c r="L53" s="93">
        <f t="shared" si="12"/>
        <v>0</v>
      </c>
      <c r="M53" s="93">
        <f t="shared" si="13"/>
        <v>0</v>
      </c>
      <c r="N53" s="93">
        <f t="shared" si="14"/>
        <v>0</v>
      </c>
      <c r="O53" s="93">
        <f t="shared" si="15"/>
        <v>0</v>
      </c>
      <c r="P53" s="93">
        <f t="shared" si="16"/>
        <v>0</v>
      </c>
      <c r="R53" s="11"/>
    </row>
    <row r="54" spans="1:18" ht="30">
      <c r="A54" s="51">
        <v>2.6</v>
      </c>
      <c r="B54" s="52" t="s">
        <v>82</v>
      </c>
      <c r="C54" s="104" t="s">
        <v>88</v>
      </c>
      <c r="D54" s="51" t="s">
        <v>6</v>
      </c>
      <c r="E54" s="62">
        <v>225</v>
      </c>
      <c r="F54" s="92"/>
      <c r="G54" s="89"/>
      <c r="H54" s="89"/>
      <c r="I54" s="89"/>
      <c r="J54" s="89"/>
      <c r="K54" s="93">
        <f>SUM(H54:J54)</f>
        <v>0</v>
      </c>
      <c r="L54" s="93">
        <f t="shared" si="12"/>
        <v>0</v>
      </c>
      <c r="M54" s="93">
        <f t="shared" si="13"/>
        <v>0</v>
      </c>
      <c r="N54" s="93">
        <f t="shared" si="14"/>
        <v>0</v>
      </c>
      <c r="O54" s="93">
        <f t="shared" si="15"/>
        <v>0</v>
      </c>
      <c r="P54" s="93">
        <f t="shared" si="16"/>
        <v>0</v>
      </c>
      <c r="R54" s="11"/>
    </row>
    <row r="55" spans="1:18" ht="30">
      <c r="A55" s="51">
        <v>2.7</v>
      </c>
      <c r="B55" s="52" t="s">
        <v>82</v>
      </c>
      <c r="C55" s="104" t="s">
        <v>123</v>
      </c>
      <c r="D55" s="51" t="s">
        <v>6</v>
      </c>
      <c r="E55" s="62">
        <v>20.7</v>
      </c>
      <c r="F55" s="92"/>
      <c r="G55" s="89"/>
      <c r="H55" s="89"/>
      <c r="I55" s="89"/>
      <c r="J55" s="89"/>
      <c r="K55" s="93">
        <f aca="true" t="shared" si="17" ref="K55:K60">SUM(H55:J55)</f>
        <v>0</v>
      </c>
      <c r="L55" s="93">
        <f t="shared" si="12"/>
        <v>0</v>
      </c>
      <c r="M55" s="93">
        <f t="shared" si="13"/>
        <v>0</v>
      </c>
      <c r="N55" s="93">
        <f t="shared" si="14"/>
        <v>0</v>
      </c>
      <c r="O55" s="93">
        <f t="shared" si="15"/>
        <v>0</v>
      </c>
      <c r="P55" s="93">
        <f aca="true" t="shared" si="18" ref="P55:P60">SUM(M55:O55)</f>
        <v>0</v>
      </c>
      <c r="R55" s="11"/>
    </row>
    <row r="56" spans="1:18" ht="15">
      <c r="A56" s="51"/>
      <c r="B56" s="52"/>
      <c r="C56" s="70" t="s">
        <v>124</v>
      </c>
      <c r="D56" s="51" t="s">
        <v>6</v>
      </c>
      <c r="E56" s="62">
        <v>22.77</v>
      </c>
      <c r="F56" s="92"/>
      <c r="G56" s="89"/>
      <c r="H56" s="89"/>
      <c r="I56" s="89"/>
      <c r="J56" s="89"/>
      <c r="K56" s="93">
        <f t="shared" si="17"/>
        <v>0</v>
      </c>
      <c r="L56" s="93">
        <f t="shared" si="12"/>
        <v>0</v>
      </c>
      <c r="M56" s="93">
        <f t="shared" si="13"/>
        <v>0</v>
      </c>
      <c r="N56" s="93">
        <f t="shared" si="14"/>
        <v>0</v>
      </c>
      <c r="O56" s="93">
        <f t="shared" si="15"/>
        <v>0</v>
      </c>
      <c r="P56" s="93">
        <f t="shared" si="18"/>
        <v>0</v>
      </c>
      <c r="R56" s="11"/>
    </row>
    <row r="57" spans="1:18" ht="15">
      <c r="A57" s="52"/>
      <c r="B57" s="52"/>
      <c r="C57" s="70" t="s">
        <v>86</v>
      </c>
      <c r="D57" s="51" t="s">
        <v>73</v>
      </c>
      <c r="E57" s="62">
        <v>3.105</v>
      </c>
      <c r="F57" s="92"/>
      <c r="G57" s="89"/>
      <c r="H57" s="89"/>
      <c r="I57" s="89"/>
      <c r="J57" s="89"/>
      <c r="K57" s="93">
        <f>SUM(H57:J57)</f>
        <v>0</v>
      </c>
      <c r="L57" s="93">
        <f t="shared" si="12"/>
        <v>0</v>
      </c>
      <c r="M57" s="93">
        <f t="shared" si="13"/>
        <v>0</v>
      </c>
      <c r="N57" s="93">
        <f t="shared" si="14"/>
        <v>0</v>
      </c>
      <c r="O57" s="93">
        <f t="shared" si="15"/>
        <v>0</v>
      </c>
      <c r="P57" s="93">
        <f t="shared" si="18"/>
        <v>0</v>
      </c>
      <c r="R57" s="11"/>
    </row>
    <row r="58" spans="1:18" ht="15">
      <c r="A58" s="51"/>
      <c r="B58" s="52"/>
      <c r="C58" s="70" t="s">
        <v>125</v>
      </c>
      <c r="D58" s="51" t="s">
        <v>61</v>
      </c>
      <c r="E58" s="62">
        <v>93.14999999999999</v>
      </c>
      <c r="F58" s="92"/>
      <c r="G58" s="89"/>
      <c r="H58" s="89"/>
      <c r="I58" s="89"/>
      <c r="J58" s="89"/>
      <c r="K58" s="93">
        <f t="shared" si="17"/>
        <v>0</v>
      </c>
      <c r="L58" s="93">
        <f t="shared" si="12"/>
        <v>0</v>
      </c>
      <c r="M58" s="93">
        <f t="shared" si="13"/>
        <v>0</v>
      </c>
      <c r="N58" s="93">
        <f t="shared" si="14"/>
        <v>0</v>
      </c>
      <c r="O58" s="93">
        <f t="shared" si="15"/>
        <v>0</v>
      </c>
      <c r="P58" s="93">
        <f t="shared" si="18"/>
        <v>0</v>
      </c>
      <c r="R58" s="11"/>
    </row>
    <row r="59" spans="1:18" ht="15">
      <c r="A59" s="51"/>
      <c r="B59" s="52"/>
      <c r="C59" s="70" t="s">
        <v>126</v>
      </c>
      <c r="D59" s="51" t="s">
        <v>61</v>
      </c>
      <c r="E59" s="62">
        <v>10.35</v>
      </c>
      <c r="F59" s="92"/>
      <c r="G59" s="89"/>
      <c r="H59" s="89"/>
      <c r="I59" s="89"/>
      <c r="J59" s="89"/>
      <c r="K59" s="93">
        <f t="shared" si="17"/>
        <v>0</v>
      </c>
      <c r="L59" s="93">
        <f t="shared" si="12"/>
        <v>0</v>
      </c>
      <c r="M59" s="93">
        <f t="shared" si="13"/>
        <v>0</v>
      </c>
      <c r="N59" s="93">
        <f t="shared" si="14"/>
        <v>0</v>
      </c>
      <c r="O59" s="93">
        <f t="shared" si="15"/>
        <v>0</v>
      </c>
      <c r="P59" s="93">
        <f t="shared" si="18"/>
        <v>0</v>
      </c>
      <c r="R59" s="11"/>
    </row>
    <row r="60" spans="1:18" ht="15">
      <c r="A60" s="51"/>
      <c r="B60" s="52"/>
      <c r="C60" s="70" t="s">
        <v>127</v>
      </c>
      <c r="D60" s="51" t="s">
        <v>6</v>
      </c>
      <c r="E60" s="62">
        <v>20.7</v>
      </c>
      <c r="F60" s="92"/>
      <c r="G60" s="89"/>
      <c r="H60" s="89"/>
      <c r="I60" s="89"/>
      <c r="J60" s="89"/>
      <c r="K60" s="93">
        <f t="shared" si="17"/>
        <v>0</v>
      </c>
      <c r="L60" s="93">
        <f t="shared" si="12"/>
        <v>0</v>
      </c>
      <c r="M60" s="93">
        <f t="shared" si="13"/>
        <v>0</v>
      </c>
      <c r="N60" s="93">
        <f t="shared" si="14"/>
        <v>0</v>
      </c>
      <c r="O60" s="93">
        <f t="shared" si="15"/>
        <v>0</v>
      </c>
      <c r="P60" s="93">
        <f t="shared" si="18"/>
        <v>0</v>
      </c>
      <c r="R60" s="11"/>
    </row>
    <row r="61" spans="1:18" ht="15">
      <c r="A61" s="51"/>
      <c r="B61" s="52"/>
      <c r="C61" s="81" t="s">
        <v>84</v>
      </c>
      <c r="D61" s="81"/>
      <c r="E61" s="81"/>
      <c r="F61" s="92"/>
      <c r="G61" s="89"/>
      <c r="H61" s="99"/>
      <c r="I61" s="99"/>
      <c r="J61" s="99"/>
      <c r="K61" s="99"/>
      <c r="L61" s="99">
        <f>SUM(L30:L60)</f>
        <v>0</v>
      </c>
      <c r="M61" s="99">
        <f>SUM(M30:M60)</f>
        <v>0</v>
      </c>
      <c r="N61" s="99">
        <f>SUM(N30:N60)</f>
        <v>0</v>
      </c>
      <c r="O61" s="99">
        <f>SUM(O30:O60)</f>
        <v>0</v>
      </c>
      <c r="P61" s="99">
        <f t="shared" si="16"/>
        <v>0</v>
      </c>
      <c r="R61" s="11"/>
    </row>
    <row r="62" spans="1:18" ht="15">
      <c r="A62" s="80">
        <v>3</v>
      </c>
      <c r="B62" s="52"/>
      <c r="C62" s="80" t="s">
        <v>104</v>
      </c>
      <c r="D62" s="51"/>
      <c r="E62" s="62"/>
      <c r="F62" s="92"/>
      <c r="G62" s="89"/>
      <c r="H62" s="89"/>
      <c r="I62" s="89"/>
      <c r="J62" s="89"/>
      <c r="K62" s="93">
        <f aca="true" t="shared" si="19" ref="K62:K68">SUM(H62:J62)</f>
        <v>0</v>
      </c>
      <c r="L62" s="93">
        <f aca="true" t="shared" si="20" ref="L62:L68">E62*F62</f>
        <v>0</v>
      </c>
      <c r="M62" s="93">
        <f aca="true" t="shared" si="21" ref="M62:M68">E62*H62</f>
        <v>0</v>
      </c>
      <c r="N62" s="93">
        <f aca="true" t="shared" si="22" ref="N62:N68">E62*I62</f>
        <v>0</v>
      </c>
      <c r="O62" s="93">
        <f aca="true" t="shared" si="23" ref="O62:O68">E62*J62</f>
        <v>0</v>
      </c>
      <c r="P62" s="93">
        <f aca="true" t="shared" si="24" ref="P62:P68">SUM(M62:O62)</f>
        <v>0</v>
      </c>
      <c r="R62" s="11"/>
    </row>
    <row r="63" spans="1:18" ht="15">
      <c r="A63" s="52" t="s">
        <v>128</v>
      </c>
      <c r="B63" s="52" t="s">
        <v>82</v>
      </c>
      <c r="C63" s="61" t="s">
        <v>105</v>
      </c>
      <c r="D63" s="51" t="s">
        <v>6</v>
      </c>
      <c r="E63" s="62">
        <v>177.7</v>
      </c>
      <c r="F63" s="92"/>
      <c r="G63" s="89"/>
      <c r="H63" s="89"/>
      <c r="I63" s="89"/>
      <c r="J63" s="89"/>
      <c r="K63" s="93">
        <f t="shared" si="19"/>
        <v>0</v>
      </c>
      <c r="L63" s="93">
        <f t="shared" si="20"/>
        <v>0</v>
      </c>
      <c r="M63" s="93">
        <f t="shared" si="21"/>
        <v>0</v>
      </c>
      <c r="N63" s="93">
        <f t="shared" si="22"/>
        <v>0</v>
      </c>
      <c r="O63" s="93">
        <f t="shared" si="23"/>
        <v>0</v>
      </c>
      <c r="P63" s="93">
        <f t="shared" si="24"/>
        <v>0</v>
      </c>
      <c r="R63" s="11"/>
    </row>
    <row r="64" spans="1:18" ht="15">
      <c r="A64" s="52"/>
      <c r="B64" s="52"/>
      <c r="C64" s="70" t="s">
        <v>103</v>
      </c>
      <c r="D64" s="51" t="s">
        <v>61</v>
      </c>
      <c r="E64" s="62">
        <v>426.47999999999996</v>
      </c>
      <c r="F64" s="92"/>
      <c r="G64" s="89"/>
      <c r="H64" s="89"/>
      <c r="I64" s="89"/>
      <c r="J64" s="89"/>
      <c r="K64" s="93">
        <f t="shared" si="19"/>
        <v>0</v>
      </c>
      <c r="L64" s="93">
        <f t="shared" si="20"/>
        <v>0</v>
      </c>
      <c r="M64" s="93">
        <f t="shared" si="21"/>
        <v>0</v>
      </c>
      <c r="N64" s="93">
        <f t="shared" si="22"/>
        <v>0</v>
      </c>
      <c r="O64" s="93">
        <f t="shared" si="23"/>
        <v>0</v>
      </c>
      <c r="P64" s="93">
        <f t="shared" si="24"/>
        <v>0</v>
      </c>
      <c r="R64" s="11"/>
    </row>
    <row r="65" spans="1:18" ht="15">
      <c r="A65" s="52"/>
      <c r="B65" s="52"/>
      <c r="C65" s="70" t="s">
        <v>86</v>
      </c>
      <c r="D65" s="51" t="s">
        <v>73</v>
      </c>
      <c r="E65" s="62">
        <v>26.654999999999998</v>
      </c>
      <c r="F65" s="92"/>
      <c r="G65" s="89"/>
      <c r="H65" s="89"/>
      <c r="I65" s="89"/>
      <c r="J65" s="89"/>
      <c r="K65" s="93">
        <f t="shared" si="19"/>
        <v>0</v>
      </c>
      <c r="L65" s="93">
        <f t="shared" si="20"/>
        <v>0</v>
      </c>
      <c r="M65" s="93">
        <f t="shared" si="21"/>
        <v>0</v>
      </c>
      <c r="N65" s="93">
        <f t="shared" si="22"/>
        <v>0</v>
      </c>
      <c r="O65" s="93">
        <f t="shared" si="23"/>
        <v>0</v>
      </c>
      <c r="P65" s="93">
        <f t="shared" si="24"/>
        <v>0</v>
      </c>
      <c r="R65" s="11"/>
    </row>
    <row r="66" spans="1:18" ht="15">
      <c r="A66" s="82"/>
      <c r="B66" s="82"/>
      <c r="C66" s="70" t="s">
        <v>108</v>
      </c>
      <c r="D66" s="51" t="s">
        <v>6</v>
      </c>
      <c r="E66" s="62">
        <v>9.7735</v>
      </c>
      <c r="F66" s="92"/>
      <c r="G66" s="89"/>
      <c r="H66" s="89"/>
      <c r="I66" s="89"/>
      <c r="J66" s="89"/>
      <c r="K66" s="93">
        <f>SUM(H66:J66)</f>
        <v>0</v>
      </c>
      <c r="L66" s="93">
        <f t="shared" si="20"/>
        <v>0</v>
      </c>
      <c r="M66" s="93">
        <f t="shared" si="21"/>
        <v>0</v>
      </c>
      <c r="N66" s="93">
        <f t="shared" si="22"/>
        <v>0</v>
      </c>
      <c r="O66" s="93">
        <f t="shared" si="23"/>
        <v>0</v>
      </c>
      <c r="P66" s="93">
        <f>SUM(M66:O66)</f>
        <v>0</v>
      </c>
      <c r="R66" s="11"/>
    </row>
    <row r="67" spans="1:18" ht="30">
      <c r="A67" s="52" t="s">
        <v>129</v>
      </c>
      <c r="B67" s="52" t="s">
        <v>82</v>
      </c>
      <c r="C67" s="104" t="s">
        <v>106</v>
      </c>
      <c r="D67" s="51" t="s">
        <v>6</v>
      </c>
      <c r="E67" s="62">
        <v>177.7</v>
      </c>
      <c r="F67" s="92"/>
      <c r="G67" s="89"/>
      <c r="H67" s="89"/>
      <c r="I67" s="89"/>
      <c r="J67" s="89"/>
      <c r="K67" s="93">
        <f t="shared" si="19"/>
        <v>0</v>
      </c>
      <c r="L67" s="93">
        <f t="shared" si="20"/>
        <v>0</v>
      </c>
      <c r="M67" s="93">
        <f t="shared" si="21"/>
        <v>0</v>
      </c>
      <c r="N67" s="93">
        <f t="shared" si="22"/>
        <v>0</v>
      </c>
      <c r="O67" s="93">
        <f t="shared" si="23"/>
        <v>0</v>
      </c>
      <c r="P67" s="93">
        <f t="shared" si="24"/>
        <v>0</v>
      </c>
      <c r="R67" s="11"/>
    </row>
    <row r="68" spans="1:18" ht="30">
      <c r="A68" s="52" t="s">
        <v>130</v>
      </c>
      <c r="B68" s="52" t="s">
        <v>82</v>
      </c>
      <c r="C68" s="104" t="s">
        <v>109</v>
      </c>
      <c r="D68" s="51" t="s">
        <v>6</v>
      </c>
      <c r="E68" s="62">
        <v>177.7</v>
      </c>
      <c r="F68" s="92"/>
      <c r="G68" s="89"/>
      <c r="H68" s="89"/>
      <c r="I68" s="89"/>
      <c r="J68" s="89"/>
      <c r="K68" s="93">
        <f t="shared" si="19"/>
        <v>0</v>
      </c>
      <c r="L68" s="93">
        <f t="shared" si="20"/>
        <v>0</v>
      </c>
      <c r="M68" s="93">
        <f t="shared" si="21"/>
        <v>0</v>
      </c>
      <c r="N68" s="93">
        <f t="shared" si="22"/>
        <v>0</v>
      </c>
      <c r="O68" s="93">
        <f t="shared" si="23"/>
        <v>0</v>
      </c>
      <c r="P68" s="93">
        <f t="shared" si="24"/>
        <v>0</v>
      </c>
      <c r="R68" s="11"/>
    </row>
    <row r="69" spans="1:18" ht="15">
      <c r="A69" s="52"/>
      <c r="B69" s="52"/>
      <c r="C69" s="81" t="s">
        <v>84</v>
      </c>
      <c r="D69" s="81"/>
      <c r="E69" s="81"/>
      <c r="F69" s="92"/>
      <c r="G69" s="89"/>
      <c r="H69" s="99"/>
      <c r="I69" s="99"/>
      <c r="J69" s="99"/>
      <c r="K69" s="99"/>
      <c r="L69" s="99">
        <f>SUM(L62:L68)</f>
        <v>0</v>
      </c>
      <c r="M69" s="99">
        <f>SUM(M62:M68)</f>
        <v>0</v>
      </c>
      <c r="N69" s="99">
        <f>SUM(N62:N68)</f>
        <v>0</v>
      </c>
      <c r="O69" s="99">
        <f>SUM(O62:O68)</f>
        <v>0</v>
      </c>
      <c r="P69" s="99">
        <f aca="true" t="shared" si="25" ref="P69:P76">SUM(M69:O69)</f>
        <v>0</v>
      </c>
      <c r="R69" s="11"/>
    </row>
    <row r="70" spans="1:18" ht="15">
      <c r="A70" s="52"/>
      <c r="B70" s="52"/>
      <c r="C70" s="61"/>
      <c r="D70" s="51"/>
      <c r="E70" s="62"/>
      <c r="F70" s="92"/>
      <c r="G70" s="89"/>
      <c r="H70" s="89"/>
      <c r="I70" s="89"/>
      <c r="J70" s="89"/>
      <c r="K70" s="93">
        <f aca="true" t="shared" si="26" ref="K70:K76">SUM(H70:J70)</f>
        <v>0</v>
      </c>
      <c r="L70" s="93">
        <f aca="true" t="shared" si="27" ref="L70:L91">E70*F70</f>
        <v>0</v>
      </c>
      <c r="M70" s="93">
        <f aca="true" t="shared" si="28" ref="M70:M91">E70*H70</f>
        <v>0</v>
      </c>
      <c r="N70" s="93">
        <f aca="true" t="shared" si="29" ref="N70:N91">E70*I70</f>
        <v>0</v>
      </c>
      <c r="O70" s="93">
        <f aca="true" t="shared" si="30" ref="O70:O91">E70*J70</f>
        <v>0</v>
      </c>
      <c r="P70" s="93">
        <f t="shared" si="25"/>
        <v>0</v>
      </c>
      <c r="R70" s="11"/>
    </row>
    <row r="71" spans="1:18" ht="15">
      <c r="A71" s="80">
        <v>4</v>
      </c>
      <c r="B71" s="52"/>
      <c r="C71" s="80" t="s">
        <v>131</v>
      </c>
      <c r="D71" s="51"/>
      <c r="E71" s="62"/>
      <c r="F71" s="92"/>
      <c r="G71" s="89"/>
      <c r="H71" s="89"/>
      <c r="I71" s="89"/>
      <c r="J71" s="89"/>
      <c r="K71" s="93">
        <f t="shared" si="26"/>
        <v>0</v>
      </c>
      <c r="L71" s="93">
        <f t="shared" si="27"/>
        <v>0</v>
      </c>
      <c r="M71" s="93">
        <f t="shared" si="28"/>
        <v>0</v>
      </c>
      <c r="N71" s="93">
        <f t="shared" si="29"/>
        <v>0</v>
      </c>
      <c r="O71" s="93">
        <f t="shared" si="30"/>
        <v>0</v>
      </c>
      <c r="P71" s="93">
        <f t="shared" si="25"/>
        <v>0</v>
      </c>
      <c r="R71" s="11"/>
    </row>
    <row r="72" spans="1:18" ht="30">
      <c r="A72" s="52" t="s">
        <v>94</v>
      </c>
      <c r="B72" s="52" t="s">
        <v>82</v>
      </c>
      <c r="C72" s="61" t="s">
        <v>133</v>
      </c>
      <c r="D72" s="51" t="s">
        <v>6</v>
      </c>
      <c r="E72" s="62">
        <v>154.4</v>
      </c>
      <c r="F72" s="92"/>
      <c r="G72" s="89"/>
      <c r="H72" s="89"/>
      <c r="I72" s="89"/>
      <c r="J72" s="89"/>
      <c r="K72" s="93">
        <f t="shared" si="26"/>
        <v>0</v>
      </c>
      <c r="L72" s="93">
        <f t="shared" si="27"/>
        <v>0</v>
      </c>
      <c r="M72" s="93">
        <f t="shared" si="28"/>
        <v>0</v>
      </c>
      <c r="N72" s="93">
        <f t="shared" si="29"/>
        <v>0</v>
      </c>
      <c r="O72" s="93">
        <f t="shared" si="30"/>
        <v>0</v>
      </c>
      <c r="P72" s="93">
        <f t="shared" si="25"/>
        <v>0</v>
      </c>
      <c r="R72" s="11"/>
    </row>
    <row r="73" spans="1:18" ht="15">
      <c r="A73" s="52"/>
      <c r="B73" s="52"/>
      <c r="C73" s="70" t="s">
        <v>132</v>
      </c>
      <c r="D73" s="51" t="s">
        <v>61</v>
      </c>
      <c r="E73" s="62">
        <v>926.4000000000001</v>
      </c>
      <c r="F73" s="92"/>
      <c r="G73" s="89"/>
      <c r="H73" s="89"/>
      <c r="I73" s="89"/>
      <c r="J73" s="89"/>
      <c r="K73" s="93">
        <f t="shared" si="26"/>
        <v>0</v>
      </c>
      <c r="L73" s="93">
        <f t="shared" si="27"/>
        <v>0</v>
      </c>
      <c r="M73" s="93">
        <f t="shared" si="28"/>
        <v>0</v>
      </c>
      <c r="N73" s="93">
        <f t="shared" si="29"/>
        <v>0</v>
      </c>
      <c r="O73" s="93">
        <f t="shared" si="30"/>
        <v>0</v>
      </c>
      <c r="P73" s="93">
        <f t="shared" si="25"/>
        <v>0</v>
      </c>
      <c r="R73" s="11"/>
    </row>
    <row r="74" spans="1:18" ht="15">
      <c r="A74" s="52"/>
      <c r="B74" s="52"/>
      <c r="C74" s="107" t="s">
        <v>134</v>
      </c>
      <c r="D74" s="51" t="s">
        <v>73</v>
      </c>
      <c r="E74" s="62">
        <v>23.16</v>
      </c>
      <c r="F74" s="92"/>
      <c r="G74" s="89"/>
      <c r="H74" s="89"/>
      <c r="I74" s="89"/>
      <c r="J74" s="89"/>
      <c r="K74" s="93">
        <f t="shared" si="26"/>
        <v>0</v>
      </c>
      <c r="L74" s="93">
        <f t="shared" si="27"/>
        <v>0</v>
      </c>
      <c r="M74" s="93">
        <f t="shared" si="28"/>
        <v>0</v>
      </c>
      <c r="N74" s="93">
        <f t="shared" si="29"/>
        <v>0</v>
      </c>
      <c r="O74" s="93">
        <f t="shared" si="30"/>
        <v>0</v>
      </c>
      <c r="P74" s="93">
        <f t="shared" si="25"/>
        <v>0</v>
      </c>
      <c r="R74" s="11"/>
    </row>
    <row r="75" spans="1:18" ht="15">
      <c r="A75" s="82"/>
      <c r="B75" s="82"/>
      <c r="C75" s="70" t="s">
        <v>108</v>
      </c>
      <c r="D75" s="51" t="s">
        <v>6</v>
      </c>
      <c r="E75" s="62">
        <v>8.492</v>
      </c>
      <c r="F75" s="92"/>
      <c r="G75" s="89"/>
      <c r="H75" s="89"/>
      <c r="I75" s="89"/>
      <c r="J75" s="89"/>
      <c r="K75" s="93">
        <f t="shared" si="26"/>
        <v>0</v>
      </c>
      <c r="L75" s="93">
        <f t="shared" si="27"/>
        <v>0</v>
      </c>
      <c r="M75" s="93">
        <f t="shared" si="28"/>
        <v>0</v>
      </c>
      <c r="N75" s="93">
        <f t="shared" si="29"/>
        <v>0</v>
      </c>
      <c r="O75" s="93">
        <f t="shared" si="30"/>
        <v>0</v>
      </c>
      <c r="P75" s="93">
        <f t="shared" si="25"/>
        <v>0</v>
      </c>
      <c r="R75" s="11"/>
    </row>
    <row r="76" spans="1:18" ht="15">
      <c r="A76" s="52" t="s">
        <v>95</v>
      </c>
      <c r="B76" s="52"/>
      <c r="C76" s="104" t="s">
        <v>135</v>
      </c>
      <c r="D76" s="51" t="s">
        <v>6</v>
      </c>
      <c r="E76" s="62">
        <v>103.7</v>
      </c>
      <c r="F76" s="92"/>
      <c r="G76" s="89"/>
      <c r="H76" s="89"/>
      <c r="I76" s="89"/>
      <c r="J76" s="89"/>
      <c r="K76" s="93">
        <f t="shared" si="26"/>
        <v>0</v>
      </c>
      <c r="L76" s="93">
        <f t="shared" si="27"/>
        <v>0</v>
      </c>
      <c r="M76" s="93">
        <f t="shared" si="28"/>
        <v>0</v>
      </c>
      <c r="N76" s="93">
        <f t="shared" si="29"/>
        <v>0</v>
      </c>
      <c r="O76" s="93">
        <f t="shared" si="30"/>
        <v>0</v>
      </c>
      <c r="P76" s="93">
        <f t="shared" si="25"/>
        <v>0</v>
      </c>
      <c r="R76" s="11"/>
    </row>
    <row r="77" spans="1:18" ht="15">
      <c r="A77" s="52"/>
      <c r="B77" s="52"/>
      <c r="C77" s="70" t="s">
        <v>136</v>
      </c>
      <c r="D77" s="51" t="s">
        <v>6</v>
      </c>
      <c r="E77" s="62">
        <v>108.885</v>
      </c>
      <c r="F77" s="92"/>
      <c r="G77" s="89"/>
      <c r="H77" s="89"/>
      <c r="I77" s="89"/>
      <c r="J77" s="89"/>
      <c r="K77" s="93">
        <f aca="true" t="shared" si="31" ref="K77:K85">SUM(H77:J77)</f>
        <v>0</v>
      </c>
      <c r="L77" s="93">
        <f t="shared" si="27"/>
        <v>0</v>
      </c>
      <c r="M77" s="93">
        <f t="shared" si="28"/>
        <v>0</v>
      </c>
      <c r="N77" s="93">
        <f t="shared" si="29"/>
        <v>0</v>
      </c>
      <c r="O77" s="93">
        <f t="shared" si="30"/>
        <v>0</v>
      </c>
      <c r="P77" s="93">
        <f aca="true" t="shared" si="32" ref="P77:P85">SUM(M77:O77)</f>
        <v>0</v>
      </c>
      <c r="R77" s="11"/>
    </row>
    <row r="78" spans="1:18" ht="15">
      <c r="A78" s="52"/>
      <c r="B78" s="52"/>
      <c r="C78" s="70" t="s">
        <v>137</v>
      </c>
      <c r="D78" s="51" t="s">
        <v>6</v>
      </c>
      <c r="E78" s="62">
        <v>108.885</v>
      </c>
      <c r="F78" s="92"/>
      <c r="G78" s="89"/>
      <c r="H78" s="89"/>
      <c r="I78" s="89"/>
      <c r="J78" s="89"/>
      <c r="K78" s="93">
        <f t="shared" si="31"/>
        <v>0</v>
      </c>
      <c r="L78" s="93">
        <f t="shared" si="27"/>
        <v>0</v>
      </c>
      <c r="M78" s="93">
        <f t="shared" si="28"/>
        <v>0</v>
      </c>
      <c r="N78" s="93">
        <f t="shared" si="29"/>
        <v>0</v>
      </c>
      <c r="O78" s="93">
        <f t="shared" si="30"/>
        <v>0</v>
      </c>
      <c r="P78" s="93">
        <f t="shared" si="32"/>
        <v>0</v>
      </c>
      <c r="R78" s="11"/>
    </row>
    <row r="79" spans="1:18" ht="15">
      <c r="A79" s="51">
        <v>4.3</v>
      </c>
      <c r="B79" s="52" t="s">
        <v>82</v>
      </c>
      <c r="C79" s="104" t="s">
        <v>138</v>
      </c>
      <c r="D79" s="51" t="s">
        <v>6</v>
      </c>
      <c r="E79" s="62">
        <v>50.7</v>
      </c>
      <c r="F79" s="92"/>
      <c r="G79" s="89"/>
      <c r="H79" s="89"/>
      <c r="I79" s="89"/>
      <c r="J79" s="89"/>
      <c r="K79" s="93">
        <f t="shared" si="31"/>
        <v>0</v>
      </c>
      <c r="L79" s="93">
        <f t="shared" si="27"/>
        <v>0</v>
      </c>
      <c r="M79" s="93">
        <f t="shared" si="28"/>
        <v>0</v>
      </c>
      <c r="N79" s="93">
        <f t="shared" si="29"/>
        <v>0</v>
      </c>
      <c r="O79" s="93">
        <f t="shared" si="30"/>
        <v>0</v>
      </c>
      <c r="P79" s="93">
        <f t="shared" si="32"/>
        <v>0</v>
      </c>
      <c r="R79" s="11"/>
    </row>
    <row r="80" spans="1:18" ht="15">
      <c r="A80" s="51"/>
      <c r="B80" s="52"/>
      <c r="C80" s="70" t="s">
        <v>139</v>
      </c>
      <c r="D80" s="51" t="s">
        <v>6</v>
      </c>
      <c r="E80" s="62">
        <v>55.77000000000001</v>
      </c>
      <c r="F80" s="92"/>
      <c r="G80" s="89"/>
      <c r="H80" s="89"/>
      <c r="I80" s="89"/>
      <c r="J80" s="89"/>
      <c r="K80" s="93">
        <f t="shared" si="31"/>
        <v>0</v>
      </c>
      <c r="L80" s="93">
        <f t="shared" si="27"/>
        <v>0</v>
      </c>
      <c r="M80" s="93">
        <f t="shared" si="28"/>
        <v>0</v>
      </c>
      <c r="N80" s="93">
        <f t="shared" si="29"/>
        <v>0</v>
      </c>
      <c r="O80" s="93">
        <f t="shared" si="30"/>
        <v>0</v>
      </c>
      <c r="P80" s="93">
        <f t="shared" si="32"/>
        <v>0</v>
      </c>
      <c r="R80" s="11"/>
    </row>
    <row r="81" spans="1:18" ht="15">
      <c r="A81" s="52"/>
      <c r="B81" s="52"/>
      <c r="C81" s="70" t="s">
        <v>86</v>
      </c>
      <c r="D81" s="51" t="s">
        <v>73</v>
      </c>
      <c r="E81" s="62">
        <v>7.605</v>
      </c>
      <c r="F81" s="92"/>
      <c r="G81" s="89"/>
      <c r="H81" s="89"/>
      <c r="I81" s="89"/>
      <c r="J81" s="89"/>
      <c r="K81" s="93">
        <f>SUM(H81:J81)</f>
        <v>0</v>
      </c>
      <c r="L81" s="93">
        <f t="shared" si="27"/>
        <v>0</v>
      </c>
      <c r="M81" s="93">
        <f t="shared" si="28"/>
        <v>0</v>
      </c>
      <c r="N81" s="93">
        <f t="shared" si="29"/>
        <v>0</v>
      </c>
      <c r="O81" s="93">
        <f t="shared" si="30"/>
        <v>0</v>
      </c>
      <c r="P81" s="93">
        <f t="shared" si="32"/>
        <v>0</v>
      </c>
      <c r="R81" s="11"/>
    </row>
    <row r="82" spans="1:18" ht="15">
      <c r="A82" s="51"/>
      <c r="B82" s="52"/>
      <c r="C82" s="70" t="s">
        <v>125</v>
      </c>
      <c r="D82" s="51" t="s">
        <v>61</v>
      </c>
      <c r="E82" s="62">
        <v>228.15</v>
      </c>
      <c r="F82" s="92"/>
      <c r="G82" s="89"/>
      <c r="H82" s="89"/>
      <c r="I82" s="89"/>
      <c r="J82" s="89"/>
      <c r="K82" s="93">
        <f>SUM(H82:J82)</f>
        <v>0</v>
      </c>
      <c r="L82" s="93">
        <f t="shared" si="27"/>
        <v>0</v>
      </c>
      <c r="M82" s="93">
        <f t="shared" si="28"/>
        <v>0</v>
      </c>
      <c r="N82" s="93">
        <f t="shared" si="29"/>
        <v>0</v>
      </c>
      <c r="O82" s="93">
        <f t="shared" si="30"/>
        <v>0</v>
      </c>
      <c r="P82" s="93">
        <f t="shared" si="32"/>
        <v>0</v>
      </c>
      <c r="R82" s="11"/>
    </row>
    <row r="83" spans="1:18" ht="15">
      <c r="A83" s="51"/>
      <c r="B83" s="52"/>
      <c r="C83" s="70" t="s">
        <v>126</v>
      </c>
      <c r="D83" s="51" t="s">
        <v>61</v>
      </c>
      <c r="E83" s="62">
        <v>25.35</v>
      </c>
      <c r="F83" s="92"/>
      <c r="G83" s="89"/>
      <c r="H83" s="89"/>
      <c r="I83" s="89"/>
      <c r="J83" s="89"/>
      <c r="K83" s="93">
        <f>SUM(H83:J83)</f>
        <v>0</v>
      </c>
      <c r="L83" s="93">
        <f t="shared" si="27"/>
        <v>0</v>
      </c>
      <c r="M83" s="93">
        <f t="shared" si="28"/>
        <v>0</v>
      </c>
      <c r="N83" s="93">
        <f t="shared" si="29"/>
        <v>0</v>
      </c>
      <c r="O83" s="93">
        <f t="shared" si="30"/>
        <v>0</v>
      </c>
      <c r="P83" s="93">
        <f t="shared" si="32"/>
        <v>0</v>
      </c>
      <c r="R83" s="11"/>
    </row>
    <row r="84" spans="1:18" ht="15">
      <c r="A84" s="51"/>
      <c r="B84" s="52"/>
      <c r="C84" s="70" t="s">
        <v>127</v>
      </c>
      <c r="D84" s="51" t="s">
        <v>6</v>
      </c>
      <c r="E84" s="62">
        <v>50.7</v>
      </c>
      <c r="F84" s="92"/>
      <c r="G84" s="89"/>
      <c r="H84" s="89"/>
      <c r="I84" s="89"/>
      <c r="J84" s="89"/>
      <c r="K84" s="93">
        <f>SUM(H84:J84)</f>
        <v>0</v>
      </c>
      <c r="L84" s="93">
        <f t="shared" si="27"/>
        <v>0</v>
      </c>
      <c r="M84" s="93">
        <f t="shared" si="28"/>
        <v>0</v>
      </c>
      <c r="N84" s="93">
        <f t="shared" si="29"/>
        <v>0</v>
      </c>
      <c r="O84" s="93">
        <f t="shared" si="30"/>
        <v>0</v>
      </c>
      <c r="P84" s="93">
        <f t="shared" si="32"/>
        <v>0</v>
      </c>
      <c r="R84" s="11"/>
    </row>
    <row r="85" spans="1:18" ht="15">
      <c r="A85" s="52" t="s">
        <v>140</v>
      </c>
      <c r="B85" s="52" t="s">
        <v>82</v>
      </c>
      <c r="C85" s="104" t="s">
        <v>141</v>
      </c>
      <c r="D85" s="51" t="s">
        <v>142</v>
      </c>
      <c r="E85" s="62">
        <v>53.9</v>
      </c>
      <c r="F85" s="92"/>
      <c r="G85" s="89"/>
      <c r="H85" s="89"/>
      <c r="I85" s="89"/>
      <c r="J85" s="89"/>
      <c r="K85" s="93">
        <f t="shared" si="31"/>
        <v>0</v>
      </c>
      <c r="L85" s="93">
        <f t="shared" si="27"/>
        <v>0</v>
      </c>
      <c r="M85" s="93">
        <f t="shared" si="28"/>
        <v>0</v>
      </c>
      <c r="N85" s="93">
        <f t="shared" si="29"/>
        <v>0</v>
      </c>
      <c r="O85" s="93">
        <f t="shared" si="30"/>
        <v>0</v>
      </c>
      <c r="P85" s="93">
        <f t="shared" si="32"/>
        <v>0</v>
      </c>
      <c r="R85" s="11"/>
    </row>
    <row r="86" spans="1:18" ht="15">
      <c r="A86" s="52" t="s">
        <v>96</v>
      </c>
      <c r="B86" s="52" t="s">
        <v>82</v>
      </c>
      <c r="C86" s="104" t="s">
        <v>143</v>
      </c>
      <c r="D86" s="51" t="s">
        <v>142</v>
      </c>
      <c r="E86" s="62">
        <v>40.739999999999995</v>
      </c>
      <c r="F86" s="92"/>
      <c r="G86" s="89"/>
      <c r="H86" s="89"/>
      <c r="I86" s="89"/>
      <c r="J86" s="89"/>
      <c r="K86" s="93">
        <f aca="true" t="shared" si="33" ref="K86:K91">SUM(H86:J86)</f>
        <v>0</v>
      </c>
      <c r="L86" s="93">
        <f t="shared" si="27"/>
        <v>0</v>
      </c>
      <c r="M86" s="93">
        <f t="shared" si="28"/>
        <v>0</v>
      </c>
      <c r="N86" s="93">
        <f t="shared" si="29"/>
        <v>0</v>
      </c>
      <c r="O86" s="93">
        <f t="shared" si="30"/>
        <v>0</v>
      </c>
      <c r="P86" s="93">
        <f aca="true" t="shared" si="34" ref="P86:P91">SUM(M86:O86)</f>
        <v>0</v>
      </c>
      <c r="R86" s="11"/>
    </row>
    <row r="87" spans="1:18" ht="15">
      <c r="A87" s="51"/>
      <c r="B87" s="52"/>
      <c r="C87" s="70" t="s">
        <v>139</v>
      </c>
      <c r="D87" s="51" t="s">
        <v>6</v>
      </c>
      <c r="E87" s="62">
        <v>6.110999999999999</v>
      </c>
      <c r="F87" s="92"/>
      <c r="G87" s="89"/>
      <c r="H87" s="89"/>
      <c r="I87" s="89"/>
      <c r="J87" s="89"/>
      <c r="K87" s="93">
        <f t="shared" si="33"/>
        <v>0</v>
      </c>
      <c r="L87" s="93">
        <f t="shared" si="27"/>
        <v>0</v>
      </c>
      <c r="M87" s="93">
        <f t="shared" si="28"/>
        <v>0</v>
      </c>
      <c r="N87" s="93">
        <f t="shared" si="29"/>
        <v>0</v>
      </c>
      <c r="O87" s="93">
        <f t="shared" si="30"/>
        <v>0</v>
      </c>
      <c r="P87" s="93">
        <f t="shared" si="34"/>
        <v>0</v>
      </c>
      <c r="R87" s="11"/>
    </row>
    <row r="88" spans="1:18" ht="15">
      <c r="A88" s="52"/>
      <c r="B88" s="52"/>
      <c r="C88" s="70" t="s">
        <v>86</v>
      </c>
      <c r="D88" s="51" t="s">
        <v>73</v>
      </c>
      <c r="E88" s="62">
        <v>0.6111</v>
      </c>
      <c r="F88" s="92"/>
      <c r="G88" s="89"/>
      <c r="H88" s="89"/>
      <c r="I88" s="89"/>
      <c r="J88" s="89"/>
      <c r="K88" s="93">
        <f t="shared" si="33"/>
        <v>0</v>
      </c>
      <c r="L88" s="93">
        <f t="shared" si="27"/>
        <v>0</v>
      </c>
      <c r="M88" s="93">
        <f t="shared" si="28"/>
        <v>0</v>
      </c>
      <c r="N88" s="93">
        <f t="shared" si="29"/>
        <v>0</v>
      </c>
      <c r="O88" s="93">
        <f t="shared" si="30"/>
        <v>0</v>
      </c>
      <c r="P88" s="93">
        <f t="shared" si="34"/>
        <v>0</v>
      </c>
      <c r="R88" s="11"/>
    </row>
    <row r="89" spans="1:18" ht="15">
      <c r="A89" s="51"/>
      <c r="B89" s="52"/>
      <c r="C89" s="70" t="s">
        <v>125</v>
      </c>
      <c r="D89" s="51" t="s">
        <v>61</v>
      </c>
      <c r="E89" s="62">
        <v>18.333</v>
      </c>
      <c r="F89" s="92"/>
      <c r="G89" s="89"/>
      <c r="H89" s="89"/>
      <c r="I89" s="89"/>
      <c r="J89" s="89"/>
      <c r="K89" s="93">
        <f t="shared" si="33"/>
        <v>0</v>
      </c>
      <c r="L89" s="93">
        <f t="shared" si="27"/>
        <v>0</v>
      </c>
      <c r="M89" s="93">
        <f t="shared" si="28"/>
        <v>0</v>
      </c>
      <c r="N89" s="93">
        <f t="shared" si="29"/>
        <v>0</v>
      </c>
      <c r="O89" s="93">
        <f t="shared" si="30"/>
        <v>0</v>
      </c>
      <c r="P89" s="93">
        <f t="shared" si="34"/>
        <v>0</v>
      </c>
      <c r="R89" s="11"/>
    </row>
    <row r="90" spans="1:18" ht="15">
      <c r="A90" s="51"/>
      <c r="B90" s="52"/>
      <c r="C90" s="70" t="s">
        <v>126</v>
      </c>
      <c r="D90" s="51" t="s">
        <v>61</v>
      </c>
      <c r="E90" s="62">
        <v>2.037</v>
      </c>
      <c r="F90" s="92"/>
      <c r="G90" s="89"/>
      <c r="H90" s="89"/>
      <c r="I90" s="89"/>
      <c r="J90" s="89"/>
      <c r="K90" s="93">
        <f t="shared" si="33"/>
        <v>0</v>
      </c>
      <c r="L90" s="93">
        <f t="shared" si="27"/>
        <v>0</v>
      </c>
      <c r="M90" s="93">
        <f t="shared" si="28"/>
        <v>0</v>
      </c>
      <c r="N90" s="93">
        <f t="shared" si="29"/>
        <v>0</v>
      </c>
      <c r="O90" s="93">
        <f t="shared" si="30"/>
        <v>0</v>
      </c>
      <c r="P90" s="93">
        <f t="shared" si="34"/>
        <v>0</v>
      </c>
      <c r="R90" s="11"/>
    </row>
    <row r="91" spans="1:18" ht="15">
      <c r="A91" s="51"/>
      <c r="B91" s="52"/>
      <c r="C91" s="70" t="s">
        <v>127</v>
      </c>
      <c r="D91" s="51" t="s">
        <v>6</v>
      </c>
      <c r="E91" s="62">
        <v>6.110999999999999</v>
      </c>
      <c r="F91" s="92"/>
      <c r="G91" s="89"/>
      <c r="H91" s="89"/>
      <c r="I91" s="89"/>
      <c r="J91" s="89"/>
      <c r="K91" s="93">
        <f t="shared" si="33"/>
        <v>0</v>
      </c>
      <c r="L91" s="93">
        <f t="shared" si="27"/>
        <v>0</v>
      </c>
      <c r="M91" s="93">
        <f t="shared" si="28"/>
        <v>0</v>
      </c>
      <c r="N91" s="93">
        <f t="shared" si="29"/>
        <v>0</v>
      </c>
      <c r="O91" s="93">
        <f t="shared" si="30"/>
        <v>0</v>
      </c>
      <c r="P91" s="93">
        <f t="shared" si="34"/>
        <v>0</v>
      </c>
      <c r="R91" s="11"/>
    </row>
    <row r="92" spans="1:18" ht="15">
      <c r="A92" s="52"/>
      <c r="B92" s="52"/>
      <c r="C92" s="81" t="s">
        <v>84</v>
      </c>
      <c r="D92" s="81"/>
      <c r="E92" s="81"/>
      <c r="F92" s="92"/>
      <c r="G92" s="89"/>
      <c r="H92" s="99"/>
      <c r="I92" s="99"/>
      <c r="J92" s="99"/>
      <c r="K92" s="99"/>
      <c r="L92" s="99">
        <f>SUM(L71:L91)</f>
        <v>0</v>
      </c>
      <c r="M92" s="99">
        <f>SUM(M71:M91)</f>
        <v>0</v>
      </c>
      <c r="N92" s="99">
        <f>SUM(N71:N91)</f>
        <v>0</v>
      </c>
      <c r="O92" s="99">
        <f>SUM(O71:O91)</f>
        <v>0</v>
      </c>
      <c r="P92" s="99">
        <f aca="true" t="shared" si="35" ref="P92:P104">SUM(M92:O92)</f>
        <v>0</v>
      </c>
      <c r="R92" s="11"/>
    </row>
    <row r="93" spans="1:18" ht="15">
      <c r="A93" s="80">
        <v>5</v>
      </c>
      <c r="B93" s="52"/>
      <c r="C93" s="80" t="s">
        <v>107</v>
      </c>
      <c r="D93" s="51"/>
      <c r="E93" s="62"/>
      <c r="F93" s="92"/>
      <c r="G93" s="89"/>
      <c r="H93" s="89"/>
      <c r="I93" s="89"/>
      <c r="J93" s="89"/>
      <c r="K93" s="93">
        <f aca="true" t="shared" si="36" ref="K93:K98">SUM(H93:J93)</f>
        <v>0</v>
      </c>
      <c r="L93" s="93">
        <f aca="true" t="shared" si="37" ref="L93:L98">E93*F93</f>
        <v>0</v>
      </c>
      <c r="M93" s="93">
        <f aca="true" t="shared" si="38" ref="M93:M98">E93*H93</f>
        <v>0</v>
      </c>
      <c r="N93" s="93">
        <f aca="true" t="shared" si="39" ref="N93:N98">E93*I93</f>
        <v>0</v>
      </c>
      <c r="O93" s="93">
        <f aca="true" t="shared" si="40" ref="O93:O98">E93*J93</f>
        <v>0</v>
      </c>
      <c r="P93" s="93">
        <f t="shared" si="35"/>
        <v>0</v>
      </c>
      <c r="R93" s="11"/>
    </row>
    <row r="94" spans="1:18" ht="30">
      <c r="A94" s="52" t="s">
        <v>93</v>
      </c>
      <c r="B94" s="52" t="s">
        <v>82</v>
      </c>
      <c r="C94" s="61" t="s">
        <v>144</v>
      </c>
      <c r="D94" s="51" t="s">
        <v>19</v>
      </c>
      <c r="E94" s="62">
        <v>4</v>
      </c>
      <c r="F94" s="92"/>
      <c r="G94" s="89"/>
      <c r="H94" s="89"/>
      <c r="I94" s="89"/>
      <c r="J94" s="89"/>
      <c r="K94" s="93">
        <f t="shared" si="36"/>
        <v>0</v>
      </c>
      <c r="L94" s="93">
        <f t="shared" si="37"/>
        <v>0</v>
      </c>
      <c r="M94" s="93">
        <f t="shared" si="38"/>
        <v>0</v>
      </c>
      <c r="N94" s="93">
        <f t="shared" si="39"/>
        <v>0</v>
      </c>
      <c r="O94" s="93">
        <f t="shared" si="40"/>
        <v>0</v>
      </c>
      <c r="P94" s="93">
        <f t="shared" si="35"/>
        <v>0</v>
      </c>
      <c r="R94" s="11"/>
    </row>
    <row r="95" spans="1:18" ht="30">
      <c r="A95" s="52" t="s">
        <v>153</v>
      </c>
      <c r="B95" s="52" t="s">
        <v>82</v>
      </c>
      <c r="C95" s="61" t="s">
        <v>145</v>
      </c>
      <c r="D95" s="51" t="s">
        <v>19</v>
      </c>
      <c r="E95" s="62">
        <v>1</v>
      </c>
      <c r="F95" s="92"/>
      <c r="G95" s="89"/>
      <c r="H95" s="89"/>
      <c r="I95" s="89"/>
      <c r="J95" s="89"/>
      <c r="K95" s="93">
        <f t="shared" si="36"/>
        <v>0</v>
      </c>
      <c r="L95" s="93">
        <f t="shared" si="37"/>
        <v>0</v>
      </c>
      <c r="M95" s="93">
        <f t="shared" si="38"/>
        <v>0</v>
      </c>
      <c r="N95" s="93">
        <f t="shared" si="39"/>
        <v>0</v>
      </c>
      <c r="O95" s="93">
        <f t="shared" si="40"/>
        <v>0</v>
      </c>
      <c r="P95" s="93">
        <f t="shared" si="35"/>
        <v>0</v>
      </c>
      <c r="R95" s="11"/>
    </row>
    <row r="96" spans="1:18" ht="30">
      <c r="A96" s="52" t="s">
        <v>154</v>
      </c>
      <c r="B96" s="52" t="s">
        <v>82</v>
      </c>
      <c r="C96" s="61" t="s">
        <v>204</v>
      </c>
      <c r="D96" s="51" t="s">
        <v>19</v>
      </c>
      <c r="E96" s="62">
        <v>3</v>
      </c>
      <c r="F96" s="92"/>
      <c r="G96" s="89"/>
      <c r="H96" s="89"/>
      <c r="I96" s="89"/>
      <c r="J96" s="89"/>
      <c r="K96" s="93">
        <f t="shared" si="36"/>
        <v>0</v>
      </c>
      <c r="L96" s="93">
        <f t="shared" si="37"/>
        <v>0</v>
      </c>
      <c r="M96" s="93">
        <f t="shared" si="38"/>
        <v>0</v>
      </c>
      <c r="N96" s="93">
        <f t="shared" si="39"/>
        <v>0</v>
      </c>
      <c r="O96" s="93">
        <f t="shared" si="40"/>
        <v>0</v>
      </c>
      <c r="P96" s="93">
        <f t="shared" si="35"/>
        <v>0</v>
      </c>
      <c r="R96" s="11"/>
    </row>
    <row r="97" spans="1:18" ht="15">
      <c r="A97" s="52" t="s">
        <v>155</v>
      </c>
      <c r="B97" s="52" t="s">
        <v>82</v>
      </c>
      <c r="C97" s="61" t="s">
        <v>147</v>
      </c>
      <c r="D97" s="51" t="s">
        <v>19</v>
      </c>
      <c r="E97" s="62">
        <v>2</v>
      </c>
      <c r="F97" s="92"/>
      <c r="G97" s="89"/>
      <c r="H97" s="89"/>
      <c r="I97" s="89"/>
      <c r="J97" s="89"/>
      <c r="K97" s="93">
        <f t="shared" si="36"/>
        <v>0</v>
      </c>
      <c r="L97" s="93">
        <f t="shared" si="37"/>
        <v>0</v>
      </c>
      <c r="M97" s="93">
        <f t="shared" si="38"/>
        <v>0</v>
      </c>
      <c r="N97" s="93">
        <f t="shared" si="39"/>
        <v>0</v>
      </c>
      <c r="O97" s="93">
        <f t="shared" si="40"/>
        <v>0</v>
      </c>
      <c r="P97" s="93">
        <f t="shared" si="35"/>
        <v>0</v>
      </c>
      <c r="R97" s="11"/>
    </row>
    <row r="98" spans="1:18" ht="14.25" customHeight="1">
      <c r="A98" s="52" t="s">
        <v>156</v>
      </c>
      <c r="B98" s="52" t="s">
        <v>82</v>
      </c>
      <c r="C98" s="61" t="s">
        <v>146</v>
      </c>
      <c r="D98" s="51" t="s">
        <v>19</v>
      </c>
      <c r="E98" s="62">
        <v>1</v>
      </c>
      <c r="F98" s="92"/>
      <c r="G98" s="89"/>
      <c r="H98" s="89"/>
      <c r="I98" s="89"/>
      <c r="J98" s="89"/>
      <c r="K98" s="93">
        <f t="shared" si="36"/>
        <v>0</v>
      </c>
      <c r="L98" s="93">
        <f t="shared" si="37"/>
        <v>0</v>
      </c>
      <c r="M98" s="93">
        <f t="shared" si="38"/>
        <v>0</v>
      </c>
      <c r="N98" s="93">
        <f t="shared" si="39"/>
        <v>0</v>
      </c>
      <c r="O98" s="93">
        <f t="shared" si="40"/>
        <v>0</v>
      </c>
      <c r="P98" s="93">
        <f t="shared" si="35"/>
        <v>0</v>
      </c>
      <c r="R98" s="11"/>
    </row>
    <row r="99" spans="1:18" ht="15">
      <c r="A99" s="51"/>
      <c r="B99" s="52"/>
      <c r="C99" s="81" t="s">
        <v>84</v>
      </c>
      <c r="D99" s="81"/>
      <c r="E99" s="81"/>
      <c r="F99" s="99"/>
      <c r="G99" s="89"/>
      <c r="H99" s="99"/>
      <c r="I99" s="99"/>
      <c r="J99" s="99"/>
      <c r="K99" s="99"/>
      <c r="L99" s="99">
        <f>SUM(L93:L98)</f>
        <v>0</v>
      </c>
      <c r="M99" s="99">
        <f>SUM(M93:M98)</f>
        <v>0</v>
      </c>
      <c r="N99" s="99">
        <f>SUM(N93:N98)</f>
        <v>0</v>
      </c>
      <c r="O99" s="99">
        <f>SUM(O93:O98)</f>
        <v>0</v>
      </c>
      <c r="P99" s="99">
        <f t="shared" si="35"/>
        <v>0</v>
      </c>
      <c r="R99" s="11"/>
    </row>
    <row r="100" spans="1:18" ht="15">
      <c r="A100" s="80">
        <v>6</v>
      </c>
      <c r="B100" s="52"/>
      <c r="C100" s="80" t="s">
        <v>148</v>
      </c>
      <c r="D100" s="51"/>
      <c r="E100" s="62"/>
      <c r="F100" s="92"/>
      <c r="G100" s="89"/>
      <c r="H100" s="89"/>
      <c r="I100" s="89"/>
      <c r="J100" s="89"/>
      <c r="K100" s="93">
        <f>SUM(H100:J100)</f>
        <v>0</v>
      </c>
      <c r="L100" s="93">
        <f>E100*F100</f>
        <v>0</v>
      </c>
      <c r="M100" s="93">
        <f>E100*H100</f>
        <v>0</v>
      </c>
      <c r="N100" s="93">
        <f>E100*I100</f>
        <v>0</v>
      </c>
      <c r="O100" s="93">
        <f>E100*J100</f>
        <v>0</v>
      </c>
      <c r="P100" s="93">
        <f t="shared" si="35"/>
        <v>0</v>
      </c>
      <c r="R100" s="11"/>
    </row>
    <row r="101" spans="1:18" ht="30">
      <c r="A101" s="52" t="s">
        <v>149</v>
      </c>
      <c r="B101" s="52" t="s">
        <v>82</v>
      </c>
      <c r="C101" s="61" t="s">
        <v>157</v>
      </c>
      <c r="D101" s="51" t="s">
        <v>19</v>
      </c>
      <c r="E101" s="62">
        <v>2</v>
      </c>
      <c r="F101" s="92"/>
      <c r="G101" s="89"/>
      <c r="H101" s="89"/>
      <c r="I101" s="89"/>
      <c r="J101" s="89"/>
      <c r="K101" s="93">
        <f>SUM(H101:J101)</f>
        <v>0</v>
      </c>
      <c r="L101" s="93">
        <f>E101*F101</f>
        <v>0</v>
      </c>
      <c r="M101" s="93">
        <f>E101*H101</f>
        <v>0</v>
      </c>
      <c r="N101" s="93">
        <f>E101*I101</f>
        <v>0</v>
      </c>
      <c r="O101" s="93">
        <f>E101*J101</f>
        <v>0</v>
      </c>
      <c r="P101" s="93">
        <f t="shared" si="35"/>
        <v>0</v>
      </c>
      <c r="R101" s="11"/>
    </row>
    <row r="102" spans="1:18" ht="15">
      <c r="A102" s="52" t="s">
        <v>150</v>
      </c>
      <c r="B102" s="52" t="s">
        <v>82</v>
      </c>
      <c r="C102" s="61" t="s">
        <v>158</v>
      </c>
      <c r="D102" s="51" t="s">
        <v>19</v>
      </c>
      <c r="E102" s="62">
        <v>2</v>
      </c>
      <c r="F102" s="92"/>
      <c r="G102" s="89"/>
      <c r="H102" s="89"/>
      <c r="I102" s="89"/>
      <c r="J102" s="89"/>
      <c r="K102" s="93">
        <f>SUM(H102:J102)</f>
        <v>0</v>
      </c>
      <c r="L102" s="93">
        <f>E102*F102</f>
        <v>0</v>
      </c>
      <c r="M102" s="93">
        <f>E102*H102</f>
        <v>0</v>
      </c>
      <c r="N102" s="93">
        <f>E102*I102</f>
        <v>0</v>
      </c>
      <c r="O102" s="93">
        <f>E102*J102</f>
        <v>0</v>
      </c>
      <c r="P102" s="93">
        <f t="shared" si="35"/>
        <v>0</v>
      </c>
      <c r="R102" s="11"/>
    </row>
    <row r="103" spans="1:18" ht="15">
      <c r="A103" s="52" t="s">
        <v>151</v>
      </c>
      <c r="B103" s="52" t="s">
        <v>82</v>
      </c>
      <c r="C103" s="104" t="s">
        <v>168</v>
      </c>
      <c r="D103" s="51" t="s">
        <v>142</v>
      </c>
      <c r="E103" s="62">
        <v>7.3</v>
      </c>
      <c r="F103" s="92"/>
      <c r="G103" s="89"/>
      <c r="H103" s="89"/>
      <c r="I103" s="89"/>
      <c r="J103" s="89"/>
      <c r="K103" s="93">
        <f>SUM(H103:J103)</f>
        <v>0</v>
      </c>
      <c r="L103" s="93">
        <f>E103*F103</f>
        <v>0</v>
      </c>
      <c r="M103" s="93">
        <f>E103*H103</f>
        <v>0</v>
      </c>
      <c r="N103" s="93">
        <f>E103*I103</f>
        <v>0</v>
      </c>
      <c r="O103" s="93">
        <f>E103*J103</f>
        <v>0</v>
      </c>
      <c r="P103" s="93">
        <f t="shared" si="35"/>
        <v>0</v>
      </c>
      <c r="R103" s="11"/>
    </row>
    <row r="104" spans="1:18" ht="15">
      <c r="A104" s="52" t="s">
        <v>152</v>
      </c>
      <c r="B104" s="52" t="s">
        <v>82</v>
      </c>
      <c r="C104" s="104" t="s">
        <v>169</v>
      </c>
      <c r="D104" s="51" t="s">
        <v>142</v>
      </c>
      <c r="E104" s="62">
        <v>9.3</v>
      </c>
      <c r="F104" s="92"/>
      <c r="G104" s="89"/>
      <c r="H104" s="89"/>
      <c r="I104" s="89"/>
      <c r="J104" s="89"/>
      <c r="K104" s="93">
        <f>SUM(H104:J104)</f>
        <v>0</v>
      </c>
      <c r="L104" s="93">
        <f>E104*F104</f>
        <v>0</v>
      </c>
      <c r="M104" s="93">
        <f>E104*H104</f>
        <v>0</v>
      </c>
      <c r="N104" s="93">
        <f>E104*I104</f>
        <v>0</v>
      </c>
      <c r="O104" s="93">
        <f>E104*J104</f>
        <v>0</v>
      </c>
      <c r="P104" s="93">
        <f t="shared" si="35"/>
        <v>0</v>
      </c>
      <c r="R104" s="11"/>
    </row>
    <row r="105" spans="1:18" ht="15">
      <c r="A105" s="51"/>
      <c r="B105" s="52"/>
      <c r="C105" s="81" t="s">
        <v>84</v>
      </c>
      <c r="D105" s="81"/>
      <c r="E105" s="81"/>
      <c r="F105" s="99"/>
      <c r="G105" s="89"/>
      <c r="H105" s="99"/>
      <c r="I105" s="99"/>
      <c r="J105" s="99"/>
      <c r="K105" s="99"/>
      <c r="L105" s="99">
        <f>SUM(L101:L104)</f>
        <v>0</v>
      </c>
      <c r="M105" s="99">
        <f>SUM(M101:M104)</f>
        <v>0</v>
      </c>
      <c r="N105" s="99">
        <f>SUM(N101:N104)</f>
        <v>0</v>
      </c>
      <c r="O105" s="99">
        <f>SUM(O101:O104)</f>
        <v>0</v>
      </c>
      <c r="P105" s="99">
        <f>SUM(P101:P104)</f>
        <v>0</v>
      </c>
      <c r="R105" s="11"/>
    </row>
    <row r="106" spans="1:18" ht="15">
      <c r="A106" s="80">
        <v>7</v>
      </c>
      <c r="B106" s="52"/>
      <c r="C106" s="80" t="s">
        <v>159</v>
      </c>
      <c r="D106" s="51"/>
      <c r="E106" s="62"/>
      <c r="F106" s="92"/>
      <c r="G106" s="89"/>
      <c r="H106" s="89"/>
      <c r="I106" s="89"/>
      <c r="J106" s="89"/>
      <c r="K106" s="93">
        <f>SUM(H106:J106)</f>
        <v>0</v>
      </c>
      <c r="L106" s="93">
        <f>E106*F106</f>
        <v>0</v>
      </c>
      <c r="M106" s="93">
        <f>E106*H106</f>
        <v>0</v>
      </c>
      <c r="N106" s="93">
        <f>E106*I106</f>
        <v>0</v>
      </c>
      <c r="O106" s="93">
        <f>E106*J106</f>
        <v>0</v>
      </c>
      <c r="P106" s="93">
        <f aca="true" t="shared" si="41" ref="P106:P120">SUM(M106:O106)</f>
        <v>0</v>
      </c>
      <c r="R106" s="11"/>
    </row>
    <row r="107" spans="1:18" ht="30">
      <c r="A107" s="52" t="s">
        <v>160</v>
      </c>
      <c r="B107" s="52" t="s">
        <v>82</v>
      </c>
      <c r="C107" s="61" t="s">
        <v>161</v>
      </c>
      <c r="D107" s="51" t="s">
        <v>89</v>
      </c>
      <c r="E107" s="62">
        <v>1</v>
      </c>
      <c r="F107" s="92"/>
      <c r="G107" s="89"/>
      <c r="H107" s="89"/>
      <c r="I107" s="89"/>
      <c r="J107" s="89"/>
      <c r="K107" s="93">
        <f>SUM(H107:J107)</f>
        <v>0</v>
      </c>
      <c r="L107" s="93">
        <f>E107*F107</f>
        <v>0</v>
      </c>
      <c r="M107" s="93">
        <f>E107*H107</f>
        <v>0</v>
      </c>
      <c r="N107" s="93">
        <f>E107*I107</f>
        <v>0</v>
      </c>
      <c r="O107" s="93">
        <f>E107*J107</f>
        <v>0</v>
      </c>
      <c r="P107" s="93">
        <f t="shared" si="41"/>
        <v>0</v>
      </c>
      <c r="R107" s="11"/>
    </row>
    <row r="108" spans="1:18" ht="15">
      <c r="A108" s="51"/>
      <c r="B108" s="52"/>
      <c r="C108" s="81" t="s">
        <v>84</v>
      </c>
      <c r="D108" s="81"/>
      <c r="E108" s="81"/>
      <c r="F108" s="99"/>
      <c r="G108" s="89"/>
      <c r="H108" s="99"/>
      <c r="I108" s="99"/>
      <c r="J108" s="99"/>
      <c r="K108" s="99"/>
      <c r="L108" s="99">
        <f>SUM(L106:L107)</f>
        <v>0</v>
      </c>
      <c r="M108" s="99">
        <f>SUM(M106:M107)</f>
        <v>0</v>
      </c>
      <c r="N108" s="99">
        <f>SUM(N106:N107)</f>
        <v>0</v>
      </c>
      <c r="O108" s="99">
        <f>SUM(O106:O107)</f>
        <v>0</v>
      </c>
      <c r="P108" s="99">
        <f t="shared" si="41"/>
        <v>0</v>
      </c>
      <c r="R108" s="11"/>
    </row>
    <row r="109" spans="1:18" ht="15">
      <c r="A109" s="80">
        <v>8</v>
      </c>
      <c r="B109" s="52"/>
      <c r="C109" s="80" t="s">
        <v>162</v>
      </c>
      <c r="D109" s="51"/>
      <c r="E109" s="62"/>
      <c r="F109" s="92"/>
      <c r="G109" s="89"/>
      <c r="H109" s="89"/>
      <c r="I109" s="89"/>
      <c r="J109" s="89"/>
      <c r="K109" s="93">
        <f>SUM(H109:J109)</f>
        <v>0</v>
      </c>
      <c r="L109" s="93">
        <f>E109*F109</f>
        <v>0</v>
      </c>
      <c r="M109" s="93">
        <f>E109*H109</f>
        <v>0</v>
      </c>
      <c r="N109" s="93">
        <f>E109*I109</f>
        <v>0</v>
      </c>
      <c r="O109" s="93">
        <f>E109*J109</f>
        <v>0</v>
      </c>
      <c r="P109" s="93">
        <f t="shared" si="41"/>
        <v>0</v>
      </c>
      <c r="R109" s="11"/>
    </row>
    <row r="110" spans="1:18" ht="30">
      <c r="A110" s="52" t="s">
        <v>163</v>
      </c>
      <c r="B110" s="52" t="s">
        <v>82</v>
      </c>
      <c r="C110" s="61" t="s">
        <v>165</v>
      </c>
      <c r="D110" s="51" t="s">
        <v>89</v>
      </c>
      <c r="E110" s="62">
        <v>1</v>
      </c>
      <c r="F110" s="92"/>
      <c r="G110" s="89"/>
      <c r="H110" s="89"/>
      <c r="I110" s="89"/>
      <c r="J110" s="89"/>
      <c r="K110" s="93">
        <f>SUM(H110:J110)</f>
        <v>0</v>
      </c>
      <c r="L110" s="93">
        <f>E110*F110</f>
        <v>0</v>
      </c>
      <c r="M110" s="93">
        <f>E110*H110</f>
        <v>0</v>
      </c>
      <c r="N110" s="93">
        <f>E110*I110</f>
        <v>0</v>
      </c>
      <c r="O110" s="93">
        <f>E110*J110</f>
        <v>0</v>
      </c>
      <c r="P110" s="93">
        <f t="shared" si="41"/>
        <v>0</v>
      </c>
      <c r="R110" s="11"/>
    </row>
    <row r="111" spans="1:18" ht="15">
      <c r="A111" s="51"/>
      <c r="B111" s="52"/>
      <c r="C111" s="81" t="s">
        <v>84</v>
      </c>
      <c r="D111" s="81"/>
      <c r="E111" s="81"/>
      <c r="F111" s="99"/>
      <c r="G111" s="89"/>
      <c r="H111" s="99"/>
      <c r="I111" s="99"/>
      <c r="J111" s="99"/>
      <c r="K111" s="99"/>
      <c r="L111" s="99">
        <f>SUM(L109:L110)</f>
        <v>0</v>
      </c>
      <c r="M111" s="99">
        <f>SUM(M109:M110)</f>
        <v>0</v>
      </c>
      <c r="N111" s="99">
        <f>SUM(N109:N110)</f>
        <v>0</v>
      </c>
      <c r="O111" s="99">
        <f>SUM(O109:O110)</f>
        <v>0</v>
      </c>
      <c r="P111" s="99">
        <f t="shared" si="41"/>
        <v>0</v>
      </c>
      <c r="R111" s="11"/>
    </row>
    <row r="112" spans="1:18" ht="15">
      <c r="A112" s="80">
        <v>9</v>
      </c>
      <c r="B112" s="52"/>
      <c r="C112" s="80" t="s">
        <v>166</v>
      </c>
      <c r="D112" s="51"/>
      <c r="E112" s="62"/>
      <c r="F112" s="92"/>
      <c r="G112" s="89"/>
      <c r="H112" s="89"/>
      <c r="I112" s="89"/>
      <c r="J112" s="89"/>
      <c r="K112" s="93">
        <f>SUM(H112:J112)</f>
        <v>0</v>
      </c>
      <c r="L112" s="93">
        <f>E112*F112</f>
        <v>0</v>
      </c>
      <c r="M112" s="93">
        <f>E112*H112</f>
        <v>0</v>
      </c>
      <c r="N112" s="93">
        <f>E112*I112</f>
        <v>0</v>
      </c>
      <c r="O112" s="93">
        <f>E112*J112</f>
        <v>0</v>
      </c>
      <c r="P112" s="93">
        <f t="shared" si="41"/>
        <v>0</v>
      </c>
      <c r="R112" s="11"/>
    </row>
    <row r="113" spans="1:18" ht="15">
      <c r="A113" s="52" t="s">
        <v>164</v>
      </c>
      <c r="B113" s="52" t="s">
        <v>82</v>
      </c>
      <c r="C113" s="61" t="s">
        <v>167</v>
      </c>
      <c r="D113" s="51" t="s">
        <v>89</v>
      </c>
      <c r="E113" s="62">
        <v>1</v>
      </c>
      <c r="F113" s="92"/>
      <c r="G113" s="89"/>
      <c r="H113" s="89"/>
      <c r="I113" s="89"/>
      <c r="J113" s="89"/>
      <c r="K113" s="93">
        <f>SUM(H113:J113)</f>
        <v>0</v>
      </c>
      <c r="L113" s="93">
        <f>E113*F113</f>
        <v>0</v>
      </c>
      <c r="M113" s="93">
        <f>E113*H113</f>
        <v>0</v>
      </c>
      <c r="N113" s="93">
        <f>E113*I113</f>
        <v>0</v>
      </c>
      <c r="O113" s="93">
        <f>E113*J113</f>
        <v>0</v>
      </c>
      <c r="P113" s="93">
        <f t="shared" si="41"/>
        <v>0</v>
      </c>
      <c r="R113" s="11"/>
    </row>
    <row r="114" spans="1:18" ht="15">
      <c r="A114" s="51"/>
      <c r="B114" s="52"/>
      <c r="C114" s="81" t="s">
        <v>84</v>
      </c>
      <c r="D114" s="81"/>
      <c r="E114" s="81"/>
      <c r="F114" s="99"/>
      <c r="G114" s="89"/>
      <c r="H114" s="99"/>
      <c r="I114" s="99"/>
      <c r="J114" s="99"/>
      <c r="K114" s="99"/>
      <c r="L114" s="99">
        <f>SUM(L112:L113)</f>
        <v>0</v>
      </c>
      <c r="M114" s="99">
        <f>SUM(M112:M113)</f>
        <v>0</v>
      </c>
      <c r="N114" s="99">
        <f>SUM(N112:N113)</f>
        <v>0</v>
      </c>
      <c r="O114" s="99">
        <f>SUM(O112:O113)</f>
        <v>0</v>
      </c>
      <c r="P114" s="99">
        <f t="shared" si="41"/>
        <v>0</v>
      </c>
      <c r="R114" s="11"/>
    </row>
    <row r="115" spans="1:18" ht="15">
      <c r="A115" s="80">
        <v>10</v>
      </c>
      <c r="B115" s="52"/>
      <c r="C115" s="80" t="s">
        <v>190</v>
      </c>
      <c r="D115" s="51"/>
      <c r="E115" s="62"/>
      <c r="F115" s="92"/>
      <c r="G115" s="89"/>
      <c r="H115" s="89"/>
      <c r="I115" s="89"/>
      <c r="J115" s="89"/>
      <c r="K115" s="93">
        <f>SUM(H115:J115)</f>
        <v>0</v>
      </c>
      <c r="L115" s="93">
        <f>E115*F115</f>
        <v>0</v>
      </c>
      <c r="M115" s="93">
        <f>E115*H115</f>
        <v>0</v>
      </c>
      <c r="N115" s="93">
        <f>E115*I115</f>
        <v>0</v>
      </c>
      <c r="O115" s="93">
        <f>E115*J115</f>
        <v>0</v>
      </c>
      <c r="P115" s="93">
        <f t="shared" si="41"/>
        <v>0</v>
      </c>
      <c r="R115" s="11"/>
    </row>
    <row r="116" spans="1:18" ht="15">
      <c r="A116" s="52" t="s">
        <v>189</v>
      </c>
      <c r="B116" s="52" t="s">
        <v>82</v>
      </c>
      <c r="C116" s="61" t="s">
        <v>191</v>
      </c>
      <c r="D116" s="51" t="s">
        <v>89</v>
      </c>
      <c r="E116" s="62">
        <v>1</v>
      </c>
      <c r="F116" s="92"/>
      <c r="G116" s="89"/>
      <c r="H116" s="89"/>
      <c r="I116" s="89"/>
      <c r="J116" s="89"/>
      <c r="K116" s="93">
        <f>SUM(H116:J116)</f>
        <v>0</v>
      </c>
      <c r="L116" s="93">
        <f>E116*F116</f>
        <v>0</v>
      </c>
      <c r="M116" s="93">
        <f>E116*H116</f>
        <v>0</v>
      </c>
      <c r="N116" s="93">
        <f>E116*I116</f>
        <v>0</v>
      </c>
      <c r="O116" s="93">
        <f>E116*J116</f>
        <v>0</v>
      </c>
      <c r="P116" s="93">
        <f t="shared" si="41"/>
        <v>0</v>
      </c>
      <c r="R116" s="11"/>
    </row>
    <row r="117" spans="1:18" ht="15">
      <c r="A117" s="51"/>
      <c r="B117" s="52"/>
      <c r="C117" s="81" t="s">
        <v>84</v>
      </c>
      <c r="D117" s="81"/>
      <c r="E117" s="81"/>
      <c r="F117" s="99"/>
      <c r="G117" s="89"/>
      <c r="H117" s="99"/>
      <c r="I117" s="99"/>
      <c r="J117" s="99"/>
      <c r="K117" s="99"/>
      <c r="L117" s="99">
        <f>SUM(L115:L116)</f>
        <v>0</v>
      </c>
      <c r="M117" s="99">
        <f>SUM(M115:M116)</f>
        <v>0</v>
      </c>
      <c r="N117" s="99">
        <f>SUM(N115:N116)</f>
        <v>0</v>
      </c>
      <c r="O117" s="99">
        <f>SUM(O115:O116)</f>
        <v>0</v>
      </c>
      <c r="P117" s="99">
        <f t="shared" si="41"/>
        <v>0</v>
      </c>
      <c r="R117" s="11"/>
    </row>
    <row r="118" spans="1:18" ht="15">
      <c r="A118" s="80">
        <v>11</v>
      </c>
      <c r="B118" s="52"/>
      <c r="C118" s="80" t="s">
        <v>192</v>
      </c>
      <c r="D118" s="51"/>
      <c r="E118" s="62"/>
      <c r="F118" s="92"/>
      <c r="G118" s="89"/>
      <c r="H118" s="89"/>
      <c r="I118" s="89"/>
      <c r="J118" s="89"/>
      <c r="K118" s="93">
        <f>SUM(H118:J118)</f>
        <v>0</v>
      </c>
      <c r="L118" s="93">
        <f>E118*F118</f>
        <v>0</v>
      </c>
      <c r="M118" s="93">
        <f>E118*H118</f>
        <v>0</v>
      </c>
      <c r="N118" s="93">
        <f>E118*I118</f>
        <v>0</v>
      </c>
      <c r="O118" s="93">
        <f>E118*J118</f>
        <v>0</v>
      </c>
      <c r="P118" s="93">
        <f t="shared" si="41"/>
        <v>0</v>
      </c>
      <c r="R118" s="11"/>
    </row>
    <row r="119" spans="1:18" ht="105">
      <c r="A119" s="52" t="s">
        <v>189</v>
      </c>
      <c r="B119" s="52" t="s">
        <v>82</v>
      </c>
      <c r="C119" s="61" t="s">
        <v>193</v>
      </c>
      <c r="D119" s="51" t="s">
        <v>89</v>
      </c>
      <c r="E119" s="62">
        <v>1</v>
      </c>
      <c r="F119" s="92"/>
      <c r="G119" s="89"/>
      <c r="H119" s="89"/>
      <c r="I119" s="89"/>
      <c r="J119" s="89"/>
      <c r="K119" s="93">
        <f>SUM(H119:J119)</f>
        <v>0</v>
      </c>
      <c r="L119" s="93">
        <f>E119*F119</f>
        <v>0</v>
      </c>
      <c r="M119" s="93">
        <f>E119*H119</f>
        <v>0</v>
      </c>
      <c r="N119" s="93">
        <f>E119*I119</f>
        <v>0</v>
      </c>
      <c r="O119" s="93">
        <f>E119*J119</f>
        <v>0</v>
      </c>
      <c r="P119" s="93">
        <f t="shared" si="41"/>
        <v>0</v>
      </c>
      <c r="R119" s="11"/>
    </row>
    <row r="120" spans="1:18" ht="15">
      <c r="A120" s="51"/>
      <c r="B120" s="52"/>
      <c r="C120" s="81" t="s">
        <v>84</v>
      </c>
      <c r="D120" s="81"/>
      <c r="E120" s="81"/>
      <c r="F120" s="99"/>
      <c r="G120" s="89">
        <v>0</v>
      </c>
      <c r="H120" s="99"/>
      <c r="I120" s="99"/>
      <c r="J120" s="99"/>
      <c r="K120" s="99"/>
      <c r="L120" s="99">
        <f>SUM(L118:L119)</f>
        <v>0</v>
      </c>
      <c r="M120" s="99">
        <f>SUM(M118:M119)</f>
        <v>0</v>
      </c>
      <c r="N120" s="99">
        <f>SUM(N118:N119)</f>
        <v>0</v>
      </c>
      <c r="O120" s="99">
        <f>SUM(O118:O119)</f>
        <v>0</v>
      </c>
      <c r="P120" s="99">
        <f t="shared" si="41"/>
        <v>0</v>
      </c>
      <c r="R120" s="11"/>
    </row>
    <row r="121" spans="1:18" ht="15">
      <c r="A121" s="55"/>
      <c r="B121" s="56"/>
      <c r="C121" s="71"/>
      <c r="D121" s="57"/>
      <c r="E121" s="77"/>
      <c r="F121" s="100"/>
      <c r="G121" s="89">
        <v>0</v>
      </c>
      <c r="H121" s="100"/>
      <c r="I121" s="100"/>
      <c r="J121" s="100"/>
      <c r="K121" s="100"/>
      <c r="L121" s="101">
        <f>L120+L117+L114+L111+L108+L105+L99+L92+L69+L61+L29</f>
        <v>0</v>
      </c>
      <c r="M121" s="101">
        <f>M120+M117+M114+M111+M108+M105+M99+M92+M69+M61+M29</f>
        <v>0</v>
      </c>
      <c r="N121" s="101">
        <f>N120+N117+N114+N111+N108+N105+N99+N92+N69+N61+N29</f>
        <v>0</v>
      </c>
      <c r="O121" s="101">
        <f>O120+O117+O114+O111+O108+O105+O99+O92+O69+O61+O29</f>
        <v>0</v>
      </c>
      <c r="P121" s="101">
        <f>P120+P117+P114+P111+P108+P105+P99+P92+P69+P61+P29</f>
        <v>0</v>
      </c>
      <c r="R121" s="11"/>
    </row>
    <row r="122" spans="1:16" ht="15">
      <c r="A122" s="6"/>
      <c r="B122" s="3"/>
      <c r="C122" s="157" t="s">
        <v>75</v>
      </c>
      <c r="D122" s="158"/>
      <c r="E122" s="158"/>
      <c r="F122" s="158"/>
      <c r="G122" s="158"/>
      <c r="H122" s="158"/>
      <c r="I122" s="158"/>
      <c r="J122" s="158"/>
      <c r="K122" s="159"/>
      <c r="L122" s="94"/>
      <c r="M122" s="95"/>
      <c r="N122" s="96">
        <f>N121*1%</f>
        <v>0</v>
      </c>
      <c r="O122" s="95"/>
      <c r="P122" s="95"/>
    </row>
    <row r="123" spans="1:16" ht="15">
      <c r="A123" s="6"/>
      <c r="B123" s="3"/>
      <c r="C123" s="145" t="s">
        <v>18</v>
      </c>
      <c r="D123" s="146"/>
      <c r="E123" s="146"/>
      <c r="F123" s="146"/>
      <c r="G123" s="146"/>
      <c r="H123" s="146"/>
      <c r="I123" s="146"/>
      <c r="J123" s="146"/>
      <c r="K123" s="147"/>
      <c r="L123" s="94"/>
      <c r="M123" s="95"/>
      <c r="N123" s="95">
        <f>SUM(N121:N122)</f>
        <v>0</v>
      </c>
      <c r="O123" s="95"/>
      <c r="P123" s="95"/>
    </row>
    <row r="124" spans="1:16" ht="15">
      <c r="A124" s="6"/>
      <c r="B124" s="3"/>
      <c r="C124" s="145" t="s">
        <v>76</v>
      </c>
      <c r="D124" s="146"/>
      <c r="E124" s="146"/>
      <c r="F124" s="146"/>
      <c r="G124" s="146"/>
      <c r="H124" s="146"/>
      <c r="I124" s="146"/>
      <c r="J124" s="146"/>
      <c r="K124" s="147"/>
      <c r="L124" s="94"/>
      <c r="M124" s="95"/>
      <c r="N124" s="96">
        <f>N123*2%</f>
        <v>0</v>
      </c>
      <c r="O124" s="95"/>
      <c r="P124" s="95"/>
    </row>
    <row r="125" spans="1:16" ht="15">
      <c r="A125" s="12"/>
      <c r="B125" s="13"/>
      <c r="C125" s="148" t="s">
        <v>20</v>
      </c>
      <c r="D125" s="121"/>
      <c r="E125" s="121"/>
      <c r="F125" s="121"/>
      <c r="G125" s="121"/>
      <c r="H125" s="121"/>
      <c r="I125" s="121"/>
      <c r="J125" s="121"/>
      <c r="K125" s="149"/>
      <c r="L125" s="97">
        <f>L121</f>
        <v>0</v>
      </c>
      <c r="M125" s="97">
        <f>M121</f>
        <v>0</v>
      </c>
      <c r="N125" s="97">
        <f>SUM(N123:N124)</f>
        <v>0</v>
      </c>
      <c r="O125" s="97">
        <f>O121</f>
        <v>0</v>
      </c>
      <c r="P125" s="97">
        <f>M125+N125+O125</f>
        <v>0</v>
      </c>
    </row>
    <row r="126" spans="1:16" ht="15">
      <c r="A126" s="163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</row>
    <row r="127" spans="1:18" s="17" customFormat="1" ht="14.25">
      <c r="A127" s="161" t="s">
        <v>42</v>
      </c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4"/>
      <c r="O127" s="14"/>
      <c r="P127" s="98">
        <f>SUM(P125:P125)</f>
        <v>0</v>
      </c>
      <c r="R127" s="18"/>
    </row>
    <row r="128" spans="1:18" s="17" customFormat="1" ht="14.25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R128" s="18"/>
    </row>
    <row r="129" spans="1:16" ht="15">
      <c r="A129" s="118" t="s">
        <v>35</v>
      </c>
      <c r="B129" s="118"/>
      <c r="C129" s="153"/>
      <c r="D129" s="153"/>
      <c r="E129" s="153"/>
      <c r="F129" s="118"/>
      <c r="G129" s="118"/>
      <c r="H129" s="118"/>
      <c r="I129" s="118" t="s">
        <v>37</v>
      </c>
      <c r="J129" s="118"/>
      <c r="K129" s="118"/>
      <c r="L129" s="153"/>
      <c r="M129" s="153"/>
      <c r="N129" s="153"/>
      <c r="O129" s="153"/>
      <c r="P129" s="153"/>
    </row>
    <row r="130" spans="1:16" ht="15">
      <c r="A130" s="118"/>
      <c r="B130" s="118"/>
      <c r="C130" s="152" t="s">
        <v>36</v>
      </c>
      <c r="D130" s="152"/>
      <c r="E130" s="152"/>
      <c r="F130" s="118"/>
      <c r="G130" s="118"/>
      <c r="H130" s="118"/>
      <c r="I130" s="118"/>
      <c r="J130" s="118"/>
      <c r="K130" s="118"/>
      <c r="L130" s="152" t="s">
        <v>36</v>
      </c>
      <c r="M130" s="152"/>
      <c r="N130" s="152"/>
      <c r="O130" s="152"/>
      <c r="P130" s="152"/>
    </row>
    <row r="131" spans="1:16" s="17" customFormat="1" ht="15">
      <c r="A131" s="151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1:16" s="17" customFormat="1" ht="15">
      <c r="A132" s="151" t="s">
        <v>38</v>
      </c>
      <c r="B132" s="118"/>
      <c r="C132" s="16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</sheetData>
  <sheetProtection/>
  <mergeCells count="40">
    <mergeCell ref="C130:E130"/>
    <mergeCell ref="A128:P128"/>
    <mergeCell ref="A127:M127"/>
    <mergeCell ref="A126:P126"/>
    <mergeCell ref="A132:B132"/>
    <mergeCell ref="D132:P132"/>
    <mergeCell ref="A129:B129"/>
    <mergeCell ref="C129:E129"/>
    <mergeCell ref="F129:H129"/>
    <mergeCell ref="A130:B130"/>
    <mergeCell ref="A131:P131"/>
    <mergeCell ref="I129:K129"/>
    <mergeCell ref="L130:P130"/>
    <mergeCell ref="L129:P129"/>
    <mergeCell ref="C123:K123"/>
    <mergeCell ref="M9:N9"/>
    <mergeCell ref="D9:E9"/>
    <mergeCell ref="J10:K10"/>
    <mergeCell ref="F130:K130"/>
    <mergeCell ref="C122:K122"/>
    <mergeCell ref="C124:K124"/>
    <mergeCell ref="C125:K125"/>
    <mergeCell ref="A11:P11"/>
    <mergeCell ref="C5:P5"/>
    <mergeCell ref="C8:P8"/>
    <mergeCell ref="A7:B7"/>
    <mergeCell ref="A8:B8"/>
    <mergeCell ref="F9:H9"/>
    <mergeCell ref="A5:B5"/>
    <mergeCell ref="I9:L9"/>
    <mergeCell ref="A1:P1"/>
    <mergeCell ref="A2:P2"/>
    <mergeCell ref="A3:P3"/>
    <mergeCell ref="A6:B6"/>
    <mergeCell ref="C6:P6"/>
    <mergeCell ref="F12:K12"/>
    <mergeCell ref="O10:P10"/>
    <mergeCell ref="C7:P7"/>
    <mergeCell ref="A4:B4"/>
    <mergeCell ref="C4:P4"/>
  </mergeCells>
  <printOptions gridLines="1" horizontalCentered="1"/>
  <pageMargins left="0" right="0" top="0.4724409448818898" bottom="0.511811023622047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Eglit</cp:lastModifiedBy>
  <cp:lastPrinted>2011-04-02T09:23:55Z</cp:lastPrinted>
  <dcterms:created xsi:type="dcterms:W3CDTF">1998-06-22T08:16:43Z</dcterms:created>
  <dcterms:modified xsi:type="dcterms:W3CDTF">2011-04-05T12:42:40Z</dcterms:modified>
  <cp:category/>
  <cp:version/>
  <cp:contentType/>
  <cp:contentStatus/>
</cp:coreProperties>
</file>